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8680" windowHeight="12390" tabRatio="801" activeTab="0"/>
  </bookViews>
  <sheets>
    <sheet name="Contents" sheetId="1" r:id="rId1"/>
    <sheet name="A. Filter Table" sheetId="2" r:id="rId2"/>
    <sheet name="Table_1" sheetId="3" r:id="rId3"/>
    <sheet name="Table_2" sheetId="4" r:id="rId4"/>
    <sheet name="Table_3" sheetId="5" r:id="rId5"/>
    <sheet name="Table_4" sheetId="6" r:id="rId6"/>
    <sheet name="Table_5" sheetId="7" r:id="rId7"/>
    <sheet name="Table_6" sheetId="8" r:id="rId8"/>
    <sheet name="Table_7" sheetId="9" r:id="rId9"/>
    <sheet name="Table_8" sheetId="10" r:id="rId10"/>
    <sheet name="Table_9" sheetId="11" r:id="rId11"/>
    <sheet name="Table_10" sheetId="12" r:id="rId12"/>
    <sheet name="Table_11" sheetId="13" r:id="rId13"/>
  </sheets>
  <definedNames>
    <definedName name="_34150DS0054_Migrants__Migrant_Data_Matrices__2015" localSheetId="2">'Table_1'!$A$2</definedName>
    <definedName name="_34150DS0054_Migrants__Migrant_Data_Matrices__2015" localSheetId="3">'Table_2'!$A$2</definedName>
    <definedName name="_xlnm._FilterDatabase" localSheetId="1" hidden="1">'A. Filter Table'!$B$6:$AD$109</definedName>
    <definedName name="_xlnm.Print_Area" localSheetId="0">'Contents'!$A$1:$C$33</definedName>
    <definedName name="_xlnm.Print_Area" localSheetId="2">'Table_1'!$A$1:$CZ$37</definedName>
    <definedName name="_xlnm.Print_Area" localSheetId="11">'Table_10'!$A$1:$M$37</definedName>
    <definedName name="_xlnm.Print_Area" localSheetId="12">'Table_11'!$A$1:$AU$37</definedName>
    <definedName name="_xlnm.Print_Area" localSheetId="3">'Table_2'!$A$1:$CZ$37</definedName>
    <definedName name="_xlnm.Print_Area" localSheetId="4">'Table_3'!$A$1:$J$37</definedName>
    <definedName name="_xlnm.Print_Area" localSheetId="5">'Table_4'!$A$1:$L$37</definedName>
    <definedName name="_xlnm.Print_Area" localSheetId="6">'Table_5'!$A$1:$O$37</definedName>
    <definedName name="_xlnm.Print_Area" localSheetId="7">'Table_6'!$A$1:$S$37</definedName>
    <definedName name="_xlnm.Print_Area" localSheetId="8">'Table_7'!$A$1:$Q$37</definedName>
    <definedName name="_xlnm.Print_Area" localSheetId="9">'Table_8'!$A$1:$I$37</definedName>
    <definedName name="_xlnm.Print_Area" localSheetId="10">'Table_9'!$A$1:$Y$37</definedName>
    <definedName name="_xlnm.Print_Titles" localSheetId="1">'A. Filter Table'!$A:$A,'A. Filter Table'!$1:$6</definedName>
    <definedName name="_xlnm.Print_Titles" localSheetId="2">'Table_1'!$A:$A,'Table_1'!$1:$5</definedName>
    <definedName name="_xlnm.Print_Titles" localSheetId="11">'Table_10'!$A:$A</definedName>
    <definedName name="_xlnm.Print_Titles" localSheetId="12">'Table_11'!$A:$A</definedName>
    <definedName name="_xlnm.Print_Titles" localSheetId="3">'Table_2'!$A:$A,'Table_2'!$1:$5</definedName>
    <definedName name="_xlnm.Print_Titles" localSheetId="7">'Table_6'!$A:$A</definedName>
    <definedName name="_xlnm.Print_Titles" localSheetId="8">'Table_7'!$A:$A</definedName>
    <definedName name="_xlnm.Print_Titles" localSheetId="10">'Table_9'!$A:$A</definedName>
    <definedName name="TopOfTable_Table_1" localSheetId="2">'Table_1'!$A$2</definedName>
    <definedName name="TopOfTable_Table_1">#REF!</definedName>
    <definedName name="TopOfTable_Table_10">'Table_10'!$A$2</definedName>
    <definedName name="TopOfTable_Table_11">'Table_11'!$A$2</definedName>
    <definedName name="TopOfTable_Table_2" localSheetId="3">'Table_2'!$A$2</definedName>
    <definedName name="TopOfTable_Table_2">#REF!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  <definedName name="Z_CBC3E961_FC07_44CB_9BD5_577306206B5B_.wvu.PrintArea" localSheetId="0" hidden="1">'Contents'!$A$1:$C$33</definedName>
    <definedName name="Z_CBC3E961_FC07_44CB_9BD5_577306206B5B_.wvu.PrintArea" localSheetId="2" hidden="1">'Table_1'!$A$1:$CR$37</definedName>
    <definedName name="Z_CBC3E961_FC07_44CB_9BD5_577306206B5B_.wvu.PrintArea" localSheetId="11" hidden="1">'Table_10'!$A$1:$M$30</definedName>
    <definedName name="Z_CBC3E961_FC07_44CB_9BD5_577306206B5B_.wvu.PrintArea" localSheetId="12" hidden="1">'Table_11'!$A$1:$Z$30</definedName>
    <definedName name="Z_CBC3E961_FC07_44CB_9BD5_577306206B5B_.wvu.PrintArea" localSheetId="3" hidden="1">'Table_2'!$A$1:$CP$30</definedName>
    <definedName name="Z_CBC3E961_FC07_44CB_9BD5_577306206B5B_.wvu.PrintArea" localSheetId="4" hidden="1">'Table_3'!$A$1:$J$29</definedName>
    <definedName name="Z_CBC3E961_FC07_44CB_9BD5_577306206B5B_.wvu.PrintArea" localSheetId="5" hidden="1">'Table_4'!$A$1:$L$30</definedName>
    <definedName name="Z_CBC3E961_FC07_44CB_9BD5_577306206B5B_.wvu.PrintArea" localSheetId="6" hidden="1">'Table_5'!$A$1:$M$30</definedName>
    <definedName name="Z_CBC3E961_FC07_44CB_9BD5_577306206B5B_.wvu.PrintArea" localSheetId="7" hidden="1">'Table_6'!$A$1:$S$30</definedName>
    <definedName name="Z_CBC3E961_FC07_44CB_9BD5_577306206B5B_.wvu.PrintArea" localSheetId="8" hidden="1">'Table_7'!$A$1:$Q$30</definedName>
    <definedName name="Z_CBC3E961_FC07_44CB_9BD5_577306206B5B_.wvu.PrintArea" localSheetId="9" hidden="1">'Table_8'!$A$1:$I$30</definedName>
    <definedName name="Z_CBC3E961_FC07_44CB_9BD5_577306206B5B_.wvu.PrintArea" localSheetId="10" hidden="1">'Table_9'!$A$1:$U$29</definedName>
  </definedNames>
  <calcPr fullCalcOnLoad="1"/>
</workbook>
</file>

<file path=xl/sharedStrings.xml><?xml version="1.0" encoding="utf-8"?>
<sst xmlns="http://schemas.openxmlformats.org/spreadsheetml/2006/main" count="14113" uniqueCount="99">
  <si>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</si>
  <si>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</si>
  <si>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</si>
  <si>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</si>
  <si>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</si>
  <si>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</si>
  <si>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</si>
  <si>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</si>
  <si>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</si>
  <si>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</si>
  <si>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</si>
  <si>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</si>
  <si>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</si>
  <si>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</si>
  <si>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</si>
  <si>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</si>
  <si>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</si>
  <si>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</si>
  <si>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</si>
  <si>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</si>
  <si>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</si>
  <si>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</si>
  <si>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</si>
  <si>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</si>
  <si>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</si>
  <si>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</si>
  <si>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</si>
  <si>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</si>
  <si>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</si>
  <si>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</si>
  <si>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</si>
  <si>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</si>
  <si>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</si>
  <si>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</si>
  <si>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</si>
  <si>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</si>
  <si>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</si>
  <si>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</si>
  <si>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</si>
  <si>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</si>
  <si>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</si>
  <si>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</si>
  <si>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</si>
  <si>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</si>
  <si>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</si>
  <si>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</si>
  <si>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</si>
  <si>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</si>
  <si>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</si>
  <si>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</si>
  <si>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</si>
  <si>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</si>
  <si>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</si>
  <si>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</si>
  <si>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</si>
  <si>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</si>
  <si>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</si>
  <si>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</si>
  <si>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</si>
  <si>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</si>
  <si>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Time since arrival in Australia</t>
  </si>
  <si>
    <t>Birthplace of Female Parent (Australia or overseas)</t>
  </si>
  <si>
    <t>Birthplace of Male Parent (Australia or overseas)</t>
  </si>
  <si>
    <t>Birthplace of Parents (Australia or overseas)</t>
  </si>
  <si>
    <t>Language spoken at home</t>
  </si>
  <si>
    <t>Visa applicant status</t>
  </si>
  <si>
    <t>Visa location of application</t>
  </si>
  <si>
    <t>Australian Census and Migrants Integrated Dataset 2011 Datacube - Australia</t>
  </si>
  <si>
    <t>Australian Census and Migrants Integrated Dataset 2011 Datacube - Australian Capital Territory</t>
  </si>
  <si>
    <t>Australian Census and Migrants Integrated Dataset 2011 Datacube - New South Wales</t>
  </si>
  <si>
    <t>Australian Census and Migrants Integrated Dataset 2011 Datacube - Northern Territory</t>
  </si>
  <si>
    <t>Australian Census and Migrants Integrated Dataset 2011 Datacube - Queensland</t>
  </si>
  <si>
    <t>Australian Census and Migrants Integrated Dataset 2011 Datacube - South Australia</t>
  </si>
  <si>
    <t>Australian Census and Migrants Integrated Dataset 2011 Datacube - Tasmania</t>
  </si>
  <si>
    <t>Australian Census and Migrants Integrated Dataset 2011 Datacube - Victoria</t>
  </si>
  <si>
    <t>Australian Census and Migrants Integrated Dataset 2011 Datacube - Western Australia</t>
  </si>
  <si>
    <t>Residency status</t>
  </si>
  <si>
    <t>New Zealand citizenship</t>
  </si>
  <si>
    <t>Migrant Data Cubes</t>
  </si>
  <si>
    <t>Migrant Data Items</t>
  </si>
  <si>
    <t>General Social Survey 2014 Table 12</t>
  </si>
  <si>
    <t>General Social Survey 2010</t>
  </si>
  <si>
    <t>General Social Survey 2002</t>
  </si>
  <si>
    <t>Filter Table</t>
  </si>
  <si>
    <t>A</t>
  </si>
  <si>
    <t>Country of birth 
(person)</t>
  </si>
  <si>
    <t>Country of birth 
(mother)</t>
  </si>
  <si>
    <t>Country of birth 
(father)</t>
  </si>
  <si>
    <t>Country of birth 
(parents)</t>
  </si>
  <si>
    <t>Birthplace of 
Female Parent (Australia or overseas)</t>
  </si>
  <si>
    <t>Country of last 
residence</t>
  </si>
  <si>
    <t>Proficiency in spoken 
English</t>
  </si>
  <si>
    <t>Visa location of 
application</t>
  </si>
  <si>
    <t>Instructions. The Filter Table allows you to shortlist the Migrant Data Cubes that contain at least one Migrant Data Item of your choice. 
Click on the arrow in the heading of a column to filter your results. A 'Yes' means that the Data item is available in the Migrant Data Cube. 
Multiple heading selections are possible. 
Reset the list by clearing the filter.</t>
  </si>
  <si>
    <t>34150DS0054 Migrants, Migrant Data Matrices, 2016</t>
  </si>
  <si>
    <t>Released at 11:30 am (Canberra time) Tues 28 June 2016</t>
  </si>
  <si>
    <t>© Commonwealth of Australia 2016</t>
  </si>
  <si>
    <t>Migrant Data Matrices, 2016</t>
  </si>
  <si>
    <t xml:space="preserve">            Australian Bureau of Statistics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</si>
</sst>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4" fillId="0" borderId="0" xfId="53" applyAlignment="1">
      <alignment horizontal="right"/>
    </xf>
    <xf numFmtId="0" fontId="52" fillId="0" borderId="0" xfId="53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53" applyFont="1" applyAlignment="1">
      <alignment horizontal="right"/>
    </xf>
    <xf numFmtId="0" fontId="44" fillId="0" borderId="0" xfId="53" applyAlignment="1">
      <alignment horizontal="right" wrapText="1"/>
    </xf>
    <xf numFmtId="0" fontId="52" fillId="0" borderId="10" xfId="53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52" fillId="0" borderId="0" xfId="53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6" fillId="0" borderId="0" xfId="53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781050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415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3415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3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4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5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6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7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8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9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10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1" Type="http://schemas.openxmlformats.org/officeDocument/2006/relationships/drawing" Target="../drawings/drawing13.xml" /><Relationship Id="rId1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6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8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9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4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5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pane ySplit="3" topLeftCell="A4" activePane="bottomLeft" state="frozen"/>
      <selection pane="topLeft" activeCell="A1" sqref="A1:BV1"/>
      <selection pane="bottomLeft" activeCell="A2" sqref="A2:C2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3" ht="67.5" customHeight="1">
      <c r="A1" s="24" t="s">
        <v>98</v>
      </c>
      <c r="B1" s="24"/>
      <c r="C1" s="24"/>
    </row>
    <row r="2" spans="1:3" ht="22.5" customHeight="1">
      <c r="A2" s="26" t="s">
        <v>94</v>
      </c>
      <c r="B2" s="26"/>
      <c r="C2" s="26"/>
    </row>
    <row r="3" spans="1:3" ht="12.75">
      <c r="A3" s="29" t="s">
        <v>95</v>
      </c>
      <c r="B3" s="29"/>
      <c r="C3" s="29"/>
    </row>
    <row r="5" ht="15.75">
      <c r="B5" s="1" t="s">
        <v>0</v>
      </c>
    </row>
    <row r="6" ht="12.75">
      <c r="B6" s="2" t="s">
        <v>1</v>
      </c>
    </row>
    <row r="7" spans="2:3" ht="12.75">
      <c r="B7" s="14" t="s">
        <v>84</v>
      </c>
      <c r="C7" s="3" t="s">
        <v>83</v>
      </c>
    </row>
    <row r="8" spans="2:3" ht="12.75">
      <c r="B8" s="14" t="s">
        <v>2</v>
      </c>
      <c r="C8" s="3" t="s">
        <v>3</v>
      </c>
    </row>
    <row r="9" spans="2:3" ht="12.75">
      <c r="B9" s="14" t="s">
        <v>4</v>
      </c>
      <c r="C9" s="3" t="s">
        <v>5</v>
      </c>
    </row>
    <row r="10" spans="2:3" ht="12.75">
      <c r="B10" s="14" t="s">
        <v>6</v>
      </c>
      <c r="C10" s="3" t="s">
        <v>7</v>
      </c>
    </row>
    <row r="11" spans="2:3" ht="12.75">
      <c r="B11" s="14" t="s">
        <v>8</v>
      </c>
      <c r="C11" s="3" t="s">
        <v>9</v>
      </c>
    </row>
    <row r="12" spans="2:3" ht="12.75">
      <c r="B12" s="14" t="s">
        <v>10</v>
      </c>
      <c r="C12" s="3" t="s">
        <v>11</v>
      </c>
    </row>
    <row r="13" spans="2:3" ht="12.75">
      <c r="B13" s="14" t="s">
        <v>12</v>
      </c>
      <c r="C13" s="3" t="s">
        <v>13</v>
      </c>
    </row>
    <row r="14" spans="2:3" ht="12.75">
      <c r="B14" s="14" t="s">
        <v>14</v>
      </c>
      <c r="C14" s="3" t="s">
        <v>15</v>
      </c>
    </row>
    <row r="15" spans="2:3" ht="12.75">
      <c r="B15" s="14" t="s">
        <v>16</v>
      </c>
      <c r="C15" s="3" t="s">
        <v>17</v>
      </c>
    </row>
    <row r="16" spans="2:3" ht="12.75">
      <c r="B16" s="14" t="s">
        <v>18</v>
      </c>
      <c r="C16" s="3" t="s">
        <v>19</v>
      </c>
    </row>
    <row r="17" spans="2:3" ht="12.75">
      <c r="B17" s="14" t="s">
        <v>20</v>
      </c>
      <c r="C17" s="3" t="s">
        <v>58</v>
      </c>
    </row>
    <row r="18" spans="2:3" ht="12.75">
      <c r="B18" s="14">
        <v>11</v>
      </c>
      <c r="C18" s="3" t="s">
        <v>21</v>
      </c>
    </row>
    <row r="21" spans="2:3" ht="15">
      <c r="B21" s="25"/>
      <c r="C21" s="25"/>
    </row>
    <row r="22" spans="2:3" ht="15.75">
      <c r="B22" s="26" t="s">
        <v>22</v>
      </c>
      <c r="C22" s="26"/>
    </row>
    <row r="24" ht="12.75">
      <c r="B24" s="4" t="s">
        <v>97</v>
      </c>
    </row>
    <row r="25" spans="2:3" ht="12.75">
      <c r="B25" s="27" t="s">
        <v>23</v>
      </c>
      <c r="C25" s="27"/>
    </row>
    <row r="28" ht="15.75">
      <c r="B28" s="1" t="s">
        <v>24</v>
      </c>
    </row>
    <row r="30" spans="2:3" ht="13.5" customHeight="1">
      <c r="B30" s="28" t="s">
        <v>25</v>
      </c>
      <c r="C30" s="28"/>
    </row>
    <row r="33" ht="12.75" customHeight="1">
      <c r="B33" s="5" t="s">
        <v>96</v>
      </c>
    </row>
  </sheetData>
  <sheetProtection/>
  <mergeCells count="7">
    <mergeCell ref="A1:C1"/>
    <mergeCell ref="B21:C21"/>
    <mergeCell ref="B22:C22"/>
    <mergeCell ref="B25:C25"/>
    <mergeCell ref="B30:C30"/>
    <mergeCell ref="A2:C2"/>
    <mergeCell ref="A3:C3"/>
  </mergeCells>
  <hyperlinks>
    <hyperlink ref="B8" location="Table_1!A1" display="1"/>
    <hyperlink ref="B9" location="Table_2!A1" display="2"/>
    <hyperlink ref="B10" location="Table_3!A1" display="3"/>
    <hyperlink ref="B11" location="Table_4!A1" display="4"/>
    <hyperlink ref="B12" location="Table_5!A1" display="5"/>
    <hyperlink ref="B13" location="Table_6!A1" display="6"/>
    <hyperlink ref="B15" location="Table_8!A1" display="8"/>
    <hyperlink ref="B16" location="Table_9!A1" display="9"/>
    <hyperlink ref="B17" location="Table_10!A1" display="10"/>
    <hyperlink ref="B18" location="Table_11!A1" display="Table_11!A1"/>
    <hyperlink ref="B22" r:id="rId1" display="ABS website"/>
    <hyperlink ref="B25" r:id="rId2" display="Summary"/>
    <hyperlink ref="B14" location="Table_7!A1" display="7"/>
    <hyperlink ref="B7" location="'A. Filter Table'!A1" display="A"/>
    <hyperlink ref="B33" r:id="rId3" display="© Commonwealth of Australia 2011"/>
    <hyperlink ref="B25:C25" r:id="rId4" display="Summary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 scale="92" r:id="rId6"/>
  <headerFooter alignWithMargins="0">
    <oddHeader>&amp;C&amp;A</oddHeader>
    <oddFooter>&amp;CPage &amp;P</oddFooter>
  </headerFooter>
  <ignoredErrors>
    <ignoredError sqref="B8:B14 B15:B17" numberStoredAsText="1"/>
  </ignoredError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1" ySplit="5" topLeftCell="B9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9.00390625" style="0" customWidth="1"/>
    <col min="2" max="2" width="11.57421875" style="8" customWidth="1"/>
    <col min="3" max="3" width="12.57421875" style="8" customWidth="1"/>
    <col min="4" max="9" width="11.57421875" style="8" customWidth="1"/>
  </cols>
  <sheetData>
    <row r="1" spans="1:9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</row>
    <row r="2" spans="1:3" ht="22.5" customHeight="1">
      <c r="A2" s="26" t="s">
        <v>94</v>
      </c>
      <c r="B2" s="26"/>
      <c r="C2" s="26"/>
    </row>
    <row r="3" spans="1:7" ht="12.75">
      <c r="A3" s="29" t="s">
        <v>95</v>
      </c>
      <c r="B3" s="29"/>
      <c r="C3" s="29"/>
      <c r="D3" s="29"/>
      <c r="E3" s="29"/>
      <c r="F3" s="29"/>
      <c r="G3" s="29"/>
    </row>
    <row r="4" spans="1:3" ht="24" customHeight="1">
      <c r="A4" s="4" t="s">
        <v>54</v>
      </c>
      <c r="C4" s="11"/>
    </row>
    <row r="5" spans="1:9" ht="64.5" customHeight="1">
      <c r="A5" s="6"/>
      <c r="B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1" t="str">
        <f>HYPERLINK("http://www.abs.gov.au/ausstats/subscriber.nsf/LookupAttach/3415.0Data+Cubes-29.11.11190/$File/34150DS0062_2010_GSS_migrants.xls","General Social Survey 2010")</f>
        <v>General Social Survey 2010</v>
      </c>
      <c r="E5" s="11" t="str">
        <f>HYPERLINK("http://www.abs.gov.au/ausstats/subscriber.nsf/LookupAttach/3415.0Data+Cubes-29.06.1132/$File/34150DS0007_2006_GSS_Migrants.xls","General Social Survey 2006")</f>
        <v>General Social Survey 2006</v>
      </c>
      <c r="F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G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H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I5" s="11" t="str">
        <f>HYPERLINK("http://www.abs.gov.au/ausstats/Subscriber.nsf/LookupAttach/3415.0Data+Cubes-29.11.11250/$File/34150DS0009_2003-04_SIH_HES_rev_Migrants.xls","Income and Housing 2003–04")</f>
        <v>Income and Housing 2003–04</v>
      </c>
    </row>
    <row r="6" spans="1: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</row>
    <row r="7" spans="1: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</row>
    <row r="8" spans="1: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</row>
    <row r="9" spans="1: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</row>
    <row r="10" spans="1: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</row>
    <row r="11" spans="1: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</row>
    <row r="12" spans="1: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</row>
    <row r="13" spans="1: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</row>
    <row r="14" spans="1:9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28</v>
      </c>
    </row>
    <row r="15" spans="1: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</row>
    <row r="16" spans="1:9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</row>
    <row r="17" spans="1: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</row>
    <row r="18" spans="1: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</row>
    <row r="19" spans="1:9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28</v>
      </c>
      <c r="G19" s="9" t="s">
        <v>28</v>
      </c>
      <c r="H19" s="9" t="s">
        <v>28</v>
      </c>
      <c r="I19" s="9" t="s">
        <v>28</v>
      </c>
    </row>
    <row r="20" spans="1: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</row>
    <row r="21" spans="1:9" ht="12.75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28</v>
      </c>
      <c r="G21" s="9" t="s">
        <v>28</v>
      </c>
      <c r="H21" s="9" t="s">
        <v>28</v>
      </c>
      <c r="I21" s="9" t="s">
        <v>28</v>
      </c>
    </row>
    <row r="22" spans="1:9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</row>
    <row r="23" spans="1: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</row>
    <row r="24" spans="1:9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28</v>
      </c>
    </row>
    <row r="25" spans="1: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</row>
    <row r="26" spans="1: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</row>
    <row r="27" spans="1: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</row>
    <row r="28" spans="1:9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28</v>
      </c>
    </row>
    <row r="29" spans="1: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</row>
    <row r="30" spans="1: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</row>
    <row r="31" spans="1: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</row>
    <row r="32" spans="1:9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</row>
    <row r="33" spans="1:9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</row>
    <row r="34" spans="1:9" ht="12.75">
      <c r="A34" s="3" t="s">
        <v>47</v>
      </c>
      <c r="B34" s="9" t="s">
        <v>59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</row>
    <row r="37" ht="12.75">
      <c r="A37" s="5" t="s">
        <v>96</v>
      </c>
    </row>
  </sheetData>
  <sheetProtection/>
  <mergeCells count="3">
    <mergeCell ref="A1:I1"/>
    <mergeCell ref="A2:C2"/>
    <mergeCell ref="A3:G3"/>
  </mergeCells>
  <hyperlinks>
    <hyperlink ref="A37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75" r:id="rId3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2" width="11.57421875" style="8" customWidth="1"/>
    <col min="3" max="3" width="13.28125" style="0" customWidth="1"/>
    <col min="4" max="4" width="11.57421875" style="8" customWidth="1"/>
    <col min="5" max="5" width="12.7109375" style="8" customWidth="1"/>
    <col min="6" max="8" width="11.57421875" style="8" customWidth="1"/>
    <col min="9" max="9" width="12.7109375" style="8" customWidth="1"/>
    <col min="10" max="10" width="13.140625" style="8" customWidth="1"/>
    <col min="11" max="11" width="12.421875" style="8" customWidth="1"/>
    <col min="12" max="13" width="11.57421875" style="8" customWidth="1"/>
    <col min="14" max="15" width="14.57421875" style="8" customWidth="1"/>
    <col min="16" max="17" width="11.57421875" style="8" customWidth="1"/>
    <col min="18" max="18" width="15.140625" style="8" customWidth="1"/>
    <col min="19" max="19" width="14.140625" style="8" customWidth="1"/>
    <col min="20" max="20" width="11.57421875" style="8" customWidth="1"/>
  </cols>
  <sheetData>
    <row r="1" spans="1:25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7" ht="22.5" customHeight="1">
      <c r="A2" s="26" t="s">
        <v>94</v>
      </c>
      <c r="B2" s="26"/>
      <c r="C2" s="26"/>
      <c r="D2" s="26"/>
      <c r="E2" s="26"/>
      <c r="F2" s="26"/>
      <c r="G2" s="26"/>
    </row>
    <row r="3" spans="1:11" ht="12.75">
      <c r="A3" s="29" t="s">
        <v>95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22" ht="24" customHeight="1">
      <c r="A4" s="4" t="s">
        <v>55</v>
      </c>
      <c r="C4" s="4"/>
      <c r="S4" s="15"/>
      <c r="U4" s="8"/>
      <c r="V4" s="8"/>
    </row>
    <row r="5" spans="1:25" ht="75" customHeight="1">
      <c r="A5" s="6"/>
      <c r="B5" s="11" t="str">
        <f>HYPERLINK("http://www.abs.gov.au/ausstats/subscriber.nsf/LookupAttach/4235.0Data+Cubes-22.06.164/$File/42350Do004_2015.xls","Qualifications and Work 2015")</f>
        <v>Qualifications and Work 2015</v>
      </c>
      <c r="C5" s="11" t="str">
        <f>HYPERLINK(" http://www.abs.gov.au/AUSSTATS/subscriber.nsf/LookupAttach/6250.0Data+Cubes-13.06.141/$File/62500DO001_201311.xls"," Characteristics of Recent Migrants 2013")</f>
        <v> Characteristics of Recent Migrants 2013</v>
      </c>
      <c r="D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E5" s="11" t="str">
        <f>HYPERLINK("http://www.abs.gov.au/ausstats/subscriber.nsf/LookupAttach/3415.0Data+Cubes-28.06.16142/$File/34150DS0088_2015_Education and Work_Migrants.xls","Education and Work 2015")</f>
        <v>Education and Work 2015</v>
      </c>
      <c r="F5" s="11" t="str">
        <f>HYPERLINK("http://www.abs.gov.au/ausstats/subscriber.nsf/LookupAttach/3415.0Data+Cubes-19.08.15141/$File/34150DS0086_2013_Education and Work_Migrants.xls","Education and Work 2013")</f>
        <v>Education and Work 2013</v>
      </c>
      <c r="G5" s="11" t="str">
        <f>HYPERLINK("http://www.abs.gov.au/ausstats/subscriber.nsf/LookupAttach/3415.0Data+Cubes-29.06.1125/$File/34150DS0051_2010_Education and Work_Migrants.xls","Education and Work 2010")</f>
        <v>Education and Work 2010</v>
      </c>
      <c r="H5" s="11" t="str">
        <f>HYPERLINK("http://www.abs.gov.au/ausstats/subscriber.nsf/LookupAttach/3415.0Data+Cubes-29.06.1126/$File/34150DS0034_2007_Educ and Work_Migrants.xls","Education and Work 2007")</f>
        <v>Education and Work 2007</v>
      </c>
      <c r="I5" s="11" t="str">
        <f>HYPERLINK("http://www.abs.gov.au/ausstats/subscriber.nsf/LookupAttach/3415.0Data+Cubes-29.06.1127/$File/34150DS0006_2006_SEW_Migrants.xls","Education and Work 2006")</f>
        <v>Education and Work 2006</v>
      </c>
      <c r="J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K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L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M5" s="11" t="str">
        <f>HYPERLINK("http://www.abs.gov.au/ausstats/subscriber.nsf/LookupAttach/3415.0Data+Cubes-29.06.1131/$File/34150DS0031_2007_FOE_Migrants.xls","Forms of Employment 2007")</f>
        <v>Forms of Employment 2007</v>
      </c>
      <c r="N5" s="11" t="str">
        <f>HYPERLINK("http://www.abs.gov.au/ausstats/subscriber.nsf/LookupAttach/3415.0Data+Cubes-29.06.1137/$File/34150DS0010_2006_JSE_Migrants.xls","Job Search Experience 2006")</f>
        <v>Job Search Experience 2006</v>
      </c>
      <c r="O5" s="11" t="str">
        <f>HYPERLINK("http://www.abs.gov.au/ausstats/subscriber.nsf/LookupAttach/3415.0Data+Cubes-29.06.1138/$File/34150DS0011_2007_LFS_Migrants.xls","Labour Force 2007")</f>
        <v>Labour Force 2007</v>
      </c>
      <c r="P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Q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R5" s="11" t="str">
        <f>HYPERLINK("http://www.abs.gov.au/ausstats/subscriber.nsf/LookupAttach/3415.0Data+Cubes-29.06.1141/$File/34150DS0052_2010_Labour_Mobility_Migrants.xls","Labour Mobility 2010")</f>
        <v>Labour Mobility 2010</v>
      </c>
      <c r="S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T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U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V5" s="11" t="str">
        <f>HYPERLINK("http://www.abs.gov.au/ausstats/subscriber.nsf/LookupAttach/3415.0Data+Cubes-26.07.12390/$File/34150DS0070_2011_UEW_Migrants.xls","Underemployed Workers 2011")</f>
        <v>Underemployed Workers 2011</v>
      </c>
      <c r="W5" s="11" t="str">
        <f>HYPERLINK("http://www.abs.gov.au/ausstats/subscriber.nsf/LookupAttach/3415.0Data+Cubes-29.06.1152/$File/34150DS0036_2007_UEW_Migrants.xls","Underemployed Workers 2007")</f>
        <v>Underemployed Workers 2007</v>
      </c>
      <c r="X5" s="11" t="str">
        <f>HYPERLINK("http://www.abs.gov.au/ausstats/subscriber.nsf/LookupAttach/3415.0Data+Cubes-29.06.1155/$File/34150DS0039_2006_WTA_Migrants.xls","Working Time Arrangements 2006")</f>
        <v>Working Time Arrangements 2006</v>
      </c>
      <c r="Y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25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</row>
    <row r="7" spans="1:25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</row>
    <row r="8" spans="1:25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</row>
    <row r="9" spans="1:25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</row>
    <row r="10" spans="1:25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</row>
    <row r="11" spans="1:25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</row>
    <row r="12" spans="1:25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</row>
    <row r="13" spans="1:25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59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</row>
    <row r="14" spans="1:25" ht="12.75">
      <c r="A14" s="3" t="s">
        <v>76</v>
      </c>
      <c r="B14" s="9" t="s">
        <v>28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59</v>
      </c>
      <c r="Q14" s="9" t="s">
        <v>59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</row>
    <row r="15" spans="1:25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59</v>
      </c>
      <c r="Q15" s="9" t="s">
        <v>59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</row>
    <row r="16" spans="1:25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28</v>
      </c>
    </row>
    <row r="17" spans="1:25" ht="12.75">
      <c r="A17" s="3" t="s">
        <v>35</v>
      </c>
      <c r="B17" s="9" t="s">
        <v>59</v>
      </c>
      <c r="C17" s="9" t="s">
        <v>59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59</v>
      </c>
      <c r="Q17" s="9" t="s">
        <v>59</v>
      </c>
      <c r="R17" s="9" t="s">
        <v>28</v>
      </c>
      <c r="S17" s="9" t="s">
        <v>59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</row>
    <row r="18" spans="1:25" ht="12.75">
      <c r="A18" s="3" t="s">
        <v>60</v>
      </c>
      <c r="B18" s="9" t="s">
        <v>59</v>
      </c>
      <c r="C18" s="9" t="s">
        <v>59</v>
      </c>
      <c r="D18" s="9" t="s">
        <v>59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59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</row>
    <row r="19" spans="1:25" ht="12.75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59</v>
      </c>
      <c r="Q19" s="9" t="s">
        <v>59</v>
      </c>
      <c r="R19" s="9" t="s">
        <v>28</v>
      </c>
      <c r="S19" s="9" t="s">
        <v>59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</row>
    <row r="20" spans="1:25" ht="12.75">
      <c r="A20" s="3" t="s">
        <v>37</v>
      </c>
      <c r="B20" s="9" t="s">
        <v>59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59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</row>
    <row r="21" spans="1:25" ht="12.75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59</v>
      </c>
      <c r="Q21" s="9" t="s">
        <v>59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</row>
    <row r="22" spans="1:25" ht="12.75">
      <c r="A22" s="3" t="s">
        <v>39</v>
      </c>
      <c r="B22" s="9" t="s">
        <v>59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59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</row>
    <row r="23" spans="1:25" ht="12.75">
      <c r="A23" s="3" t="s">
        <v>64</v>
      </c>
      <c r="B23" s="9" t="s">
        <v>59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59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</row>
    <row r="24" spans="1:25" ht="12.75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59</v>
      </c>
      <c r="Q24" s="9" t="s">
        <v>59</v>
      </c>
      <c r="R24" s="9" t="s">
        <v>28</v>
      </c>
      <c r="S24" s="9" t="s">
        <v>59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</row>
    <row r="25" spans="1:25" ht="12.75">
      <c r="A25" s="3" t="s">
        <v>77</v>
      </c>
      <c r="B25" s="9" t="s">
        <v>59</v>
      </c>
      <c r="C25" s="9" t="s">
        <v>59</v>
      </c>
      <c r="D25" s="9" t="s">
        <v>59</v>
      </c>
      <c r="E25" s="9" t="s">
        <v>59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59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</row>
    <row r="26" spans="1:25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</row>
    <row r="27" spans="1:25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</row>
    <row r="28" spans="1:25" ht="12.75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59</v>
      </c>
      <c r="Q28" s="9" t="s">
        <v>59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</row>
    <row r="29" spans="1:25" ht="12.75">
      <c r="A29" s="3" t="s">
        <v>65</v>
      </c>
      <c r="B29" s="9" t="s">
        <v>28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</row>
    <row r="30" spans="1:25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59</v>
      </c>
      <c r="F30" s="9" t="s">
        <v>59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</row>
    <row r="31" spans="1:25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</row>
    <row r="32" spans="1:25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59</v>
      </c>
      <c r="Y32" s="9" t="s">
        <v>59</v>
      </c>
    </row>
    <row r="33" spans="1:25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28</v>
      </c>
    </row>
    <row r="34" spans="1:25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59</v>
      </c>
      <c r="K34" s="9" t="s">
        <v>59</v>
      </c>
      <c r="L34" s="9" t="s">
        <v>28</v>
      </c>
      <c r="M34" s="9" t="s">
        <v>28</v>
      </c>
      <c r="N34" s="9" t="s">
        <v>59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59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59</v>
      </c>
      <c r="Y34" s="9" t="s">
        <v>59</v>
      </c>
    </row>
    <row r="37" ht="12.75">
      <c r="A37" s="5" t="s">
        <v>96</v>
      </c>
    </row>
  </sheetData>
  <sheetProtection/>
  <mergeCells count="3">
    <mergeCell ref="A2:G2"/>
    <mergeCell ref="A1:Y1"/>
    <mergeCell ref="A3:K3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74" r:id="rId3"/>
  <headerFooter alignWithMargins="0"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9.00390625" style="0" customWidth="1"/>
    <col min="2" max="2" width="12.7109375" style="8" customWidth="1"/>
    <col min="3" max="3" width="14.28125" style="8" customWidth="1"/>
    <col min="4" max="10" width="11.57421875" style="8" customWidth="1"/>
    <col min="11" max="12" width="14.57421875" style="8" customWidth="1"/>
    <col min="13" max="13" width="11.57421875" style="0" customWidth="1"/>
    <col min="14" max="15" width="11.57421875" style="8" customWidth="1"/>
  </cols>
  <sheetData>
    <row r="1" spans="1:15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2"/>
      <c r="O1" s="22"/>
    </row>
    <row r="2" spans="1:3" ht="22.5" customHeight="1">
      <c r="A2" s="26" t="s">
        <v>94</v>
      </c>
      <c r="B2" s="26"/>
      <c r="C2" s="26"/>
    </row>
    <row r="3" spans="1:7" ht="12.75">
      <c r="A3" s="29" t="s">
        <v>95</v>
      </c>
      <c r="B3" s="29"/>
      <c r="C3" s="29"/>
      <c r="D3" s="29"/>
      <c r="E3" s="29"/>
      <c r="F3" s="29"/>
      <c r="G3" s="29"/>
    </row>
    <row r="4" spans="1:13" ht="24" customHeight="1">
      <c r="A4" s="4" t="s">
        <v>56</v>
      </c>
      <c r="M4" s="8"/>
    </row>
    <row r="5" spans="1:15" ht="75" customHeight="1">
      <c r="A5" s="6"/>
      <c r="B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5" s="11" t="str">
        <f>HYPERLINK("http://www.abs.gov.au/ausstats/subscriber.nsf/LookupAttach/3415.0Data+Cubes-29.11.11190/$File/34150DS0062_2010_GSS_migrants.xls","General Social Survey 2010")</f>
        <v>General Social Survey 2010</v>
      </c>
      <c r="E5" s="11" t="str">
        <f>HYPERLINK("http://www.abs.gov.au/ausstats/subscriber.nsf/LookupAttach/3415.0Data+Cubes-29.06.1132/$File/34150DS0007_2006_GSS_Migrants.xls","General Social Survey 2006")</f>
        <v>General Social Survey 2006</v>
      </c>
      <c r="F5" s="11" t="str">
        <f>HYPERLINK("http://www.abs.gov.au/ausstats/subscriber.nsf/LookupAttach/3415.0Data+Cubes-29.06.1133/$File/34150DS0008_2002_GSS_Migrants.xls","General Social Survey 2002")</f>
        <v>General Social Survey 2002</v>
      </c>
      <c r="G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H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I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J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K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L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M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N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O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</row>
    <row r="6" spans="1:15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</row>
    <row r="7" spans="1:15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</row>
    <row r="8" spans="1:15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</row>
    <row r="9" spans="1:15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</row>
    <row r="10" spans="1:15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</row>
    <row r="11" spans="1:15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</row>
    <row r="12" spans="1:15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</row>
    <row r="13" spans="1:15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59</v>
      </c>
      <c r="N13" s="9" t="s">
        <v>28</v>
      </c>
      <c r="O13" s="9" t="s">
        <v>28</v>
      </c>
    </row>
    <row r="14" spans="1:15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</row>
    <row r="15" spans="1:15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59</v>
      </c>
      <c r="M15" s="9" t="s">
        <v>59</v>
      </c>
      <c r="N15" s="9" t="s">
        <v>59</v>
      </c>
      <c r="O15" s="9" t="s">
        <v>59</v>
      </c>
    </row>
    <row r="16" spans="1:15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</row>
    <row r="17" spans="1:15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59</v>
      </c>
      <c r="L17" s="9" t="s">
        <v>59</v>
      </c>
      <c r="M17" s="9" t="s">
        <v>59</v>
      </c>
      <c r="N17" s="9" t="s">
        <v>28</v>
      </c>
      <c r="O17" s="9" t="s">
        <v>28</v>
      </c>
    </row>
    <row r="18" spans="1:15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59</v>
      </c>
      <c r="L18" s="9" t="s">
        <v>28</v>
      </c>
      <c r="M18" s="9" t="s">
        <v>28</v>
      </c>
      <c r="N18" s="9" t="s">
        <v>59</v>
      </c>
      <c r="O18" s="9" t="s">
        <v>59</v>
      </c>
    </row>
    <row r="19" spans="1:15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59</v>
      </c>
      <c r="L19" s="9" t="s">
        <v>59</v>
      </c>
      <c r="M19" s="9" t="s">
        <v>59</v>
      </c>
      <c r="N19" s="9" t="s">
        <v>28</v>
      </c>
      <c r="O19" s="9" t="s">
        <v>28</v>
      </c>
    </row>
    <row r="20" spans="1:15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</row>
    <row r="21" spans="1:15" ht="12.75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59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59</v>
      </c>
      <c r="L21" s="9" t="s">
        <v>59</v>
      </c>
      <c r="M21" s="9" t="s">
        <v>59</v>
      </c>
      <c r="N21" s="9" t="s">
        <v>28</v>
      </c>
      <c r="O21" s="9" t="s">
        <v>28</v>
      </c>
    </row>
    <row r="22" spans="1:15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</row>
    <row r="23" spans="1:15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</row>
    <row r="24" spans="1:15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</row>
    <row r="25" spans="1:15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59</v>
      </c>
      <c r="L25" s="9" t="s">
        <v>59</v>
      </c>
      <c r="M25" s="9" t="s">
        <v>28</v>
      </c>
      <c r="N25" s="9" t="s">
        <v>59</v>
      </c>
      <c r="O25" s="9" t="s">
        <v>59</v>
      </c>
    </row>
    <row r="26" spans="1:15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</row>
    <row r="27" spans="1:15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</row>
    <row r="28" spans="1:15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</row>
    <row r="29" spans="1:15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59</v>
      </c>
      <c r="L29" s="9" t="s">
        <v>28</v>
      </c>
      <c r="M29" s="9" t="s">
        <v>28</v>
      </c>
      <c r="N29" s="9" t="s">
        <v>59</v>
      </c>
      <c r="O29" s="9" t="s">
        <v>59</v>
      </c>
    </row>
    <row r="30" spans="1:15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59</v>
      </c>
      <c r="O30" s="9" t="s">
        <v>59</v>
      </c>
    </row>
    <row r="31" spans="1:15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</row>
    <row r="32" spans="1:15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</row>
    <row r="33" spans="1:15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</row>
    <row r="34" spans="1:15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28</v>
      </c>
      <c r="M34" s="9" t="s">
        <v>28</v>
      </c>
      <c r="N34" s="9" t="s">
        <v>59</v>
      </c>
      <c r="O34" s="9" t="s">
        <v>59</v>
      </c>
    </row>
    <row r="37" ht="12.75">
      <c r="A37" s="5" t="s">
        <v>96</v>
      </c>
    </row>
  </sheetData>
  <sheetProtection/>
  <mergeCells count="3">
    <mergeCell ref="A1:M1"/>
    <mergeCell ref="A2:C2"/>
    <mergeCell ref="A3:G3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4" r:id="rId3"/>
  <headerFooter alignWithMargins="0">
    <oddHeader>&amp;C&amp;A</oddHeader>
    <oddFooter>&amp;CPage &amp;P</oddFooter>
  </headerFooter>
  <colBreaks count="1" manualBreakCount="1">
    <brk id="7" max="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3" width="11.57421875" style="0" customWidth="1"/>
    <col min="4" max="4" width="11.421875" style="8" customWidth="1"/>
    <col min="5" max="25" width="11.57421875" style="8" customWidth="1"/>
    <col min="26" max="28" width="11.57421875" style="0" customWidth="1"/>
    <col min="29" max="29" width="14.421875" style="0" customWidth="1"/>
    <col min="30" max="39" width="11.57421875" style="0" customWidth="1"/>
    <col min="40" max="40" width="11.57421875" style="8" customWidth="1"/>
  </cols>
  <sheetData>
    <row r="1" spans="1:47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0" ht="22.5" customHeight="1">
      <c r="A2" s="26" t="s">
        <v>94</v>
      </c>
      <c r="B2" s="26"/>
      <c r="C2" s="26"/>
      <c r="D2" s="26"/>
      <c r="E2" s="26"/>
      <c r="F2" s="26"/>
      <c r="AN2" s="1"/>
    </row>
    <row r="3" spans="1:40" ht="12.75">
      <c r="A3" s="29" t="s">
        <v>95</v>
      </c>
      <c r="B3" s="29"/>
      <c r="C3" s="29"/>
      <c r="D3" s="29"/>
      <c r="E3" s="29"/>
      <c r="F3" s="29"/>
      <c r="G3" s="29"/>
      <c r="H3" s="29"/>
      <c r="I3" s="29"/>
      <c r="AN3" s="21"/>
    </row>
    <row r="4" spans="1:27" ht="21" customHeight="1">
      <c r="A4" s="4" t="s">
        <v>57</v>
      </c>
      <c r="B4" s="4"/>
      <c r="C4" s="4"/>
      <c r="Z4" s="8"/>
      <c r="AA4" s="8"/>
    </row>
    <row r="5" spans="1:47" s="12" customFormat="1" ht="101.25" customHeight="1">
      <c r="A5" s="6"/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1" t="s">
        <v>73</v>
      </c>
      <c r="I5" s="11" t="s">
        <v>74</v>
      </c>
      <c r="J5" s="11" t="s">
        <v>75</v>
      </c>
      <c r="K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L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M5" s="16" t="str">
        <f>HYPERLINK("http://www.abs.gov.au/ausstats/subscriber.nsf/LookupAttach/3415.0Data+Cubes-19.08.1541/$File/34150DS0081_2013_Births_Migrants.xls","Births 2013")</f>
        <v>Births 2013</v>
      </c>
      <c r="N5" s="16" t="str">
        <f>HYPERLINK("http://www.abs.gov.au/ausstats/subscriber.nsf/LookupAttach/3415.0Data+Cubes-19.08.1542/$File/34150DS0080_2012_Births_Migrants.xls","Births 2012")</f>
        <v>Births 2012</v>
      </c>
      <c r="O5" s="16" t="str">
        <f>HYPERLINK("http://www.abs.gov.au/ausstats/subscriber.nsf/LookupAttach/3415.0Data+Cubes-23.07.1340/$File/34150DS0077_2011_Births_Migrants.xls","Births 2011")</f>
        <v>Births 2011</v>
      </c>
      <c r="P5" s="16" t="str">
        <f>HYPERLINK("http://www.abs.gov.au/ausstats/subscriber.nsf/LookupAttach/3415.0Data+Cubes-29.11.1140/$File/34150DS0066_2010_Births_Migrants.xls","Births 2010")</f>
        <v>Births 2010</v>
      </c>
      <c r="Q5" s="11" t="str">
        <f>HYPERLINK("http://www.abs.gov.au/ausstats/subscriber.nsf/LookupAttach/3415.0Data+Cubes-29.06.115/$File/34150DS0042_2009_Births_Migrants.xls","Births 2009")</f>
        <v>Births 2009</v>
      </c>
      <c r="R5" s="11" t="str">
        <f>HYPERLINK("http://www.abs.gov.au/ausstats/subscriber.nsf/LookupAttach/3415.0Data+Cubes-29.06.116/$File/34150DS0041_2008_Births_Migrants.xls","Births 2008")</f>
        <v>Births 2008</v>
      </c>
      <c r="S5" s="11" t="str">
        <f>HYPERLINK("http://www.abs.gov.au/ausstats/subscriber.nsf/LookupAttach/3415.0Data+Cubes-29.06.117/$File/34150DS0040_2007_Births_Migrants.xls","Births 2007")</f>
        <v>Births 2007</v>
      </c>
      <c r="T5" s="11" t="str">
        <f>HYPERLINK("http://www.abs.gov.au/ausstats/subscriber.nsf/LookupAttach/3415.0Data+Cubes-29.06.118/$File/34150DS0021_2006_Births_Migrants.xls","Births 2006")</f>
        <v>Births 2006</v>
      </c>
      <c r="U5" s="11" t="str">
        <f>HYPERLINK("http://www.abs.gov.au/ausstats/subscriber.nsf/LookupAttach/3415.0Data+Cubes-26.07.1250/$File/34150DS0074_2010_Causes of Death_Migrants.xls","Causes of Death 2010")</f>
        <v>Causes of Death 2010</v>
      </c>
      <c r="V5" s="11" t="str">
        <f>HYPERLINK("http://www.abs.gov.au/ausstats/subscriber.nsf/LookupAttach/3415.0Data+Cubes-29.11.1150/$File/34150DS0063_2009_Causes of Death_Migrants.xls","Causes of Death 2009")</f>
        <v>Causes of Death 2009</v>
      </c>
      <c r="W5" s="11" t="str">
        <f>HYPERLINK("http://www.abs.gov.au/ausstats/subscriber.nsf/LookupAttach/3415.0Data+Cubes-29.06.119/$File/34150DS0047_2008_Causes of Death_Migrants.xls","Causes of Death 2008")</f>
        <v>Causes of Death 2008</v>
      </c>
      <c r="X5" s="11" t="str">
        <f>HYPERLINK("http://www.abs.gov.au/ausstats/subscriber.nsf/LookupAttach/3415.0Data+Cubes-29.06.1110/$File/34150DS0046_2007_Causes of Death_Migrants.xls","Causes of Death 2007")</f>
        <v>Causes of Death 2007</v>
      </c>
      <c r="Y5" s="11" t="str">
        <f>HYPERLINK("http://www.abs.gov.au/ausstats/subscriber.nsf/LookupAttach/3415.0Data+Cubes-29.06.1111/$File/34150DS0022_2006_Causes of Death_Migrants.xls","Causes of Death 2006")</f>
        <v>Causes of Death 2006</v>
      </c>
      <c r="Z5" s="11" t="str">
        <f>HYPERLINK("http://www.abs.gov.au/ausstats/subscriber.nsf/LookupAttach/3415.0Data+Cubes-29.06.1112/$File/34150DS002_2005_COD_Migrants.xls","Causes of Death 2005")</f>
        <v>Causes of Death 2005</v>
      </c>
      <c r="AA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B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C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AD5" s="11" t="str">
        <f>HYPERLINK("http://www.abs.gov.au/ausstats/subscriber.nsf/LookupAttach/3415.0Data+Cubes-19.08.15111/$File/34150DS0083_2013_Deaths_Migrants.xls","Deaths 2013")</f>
        <v>Deaths 2013</v>
      </c>
      <c r="AE5" s="11" t="str">
        <f>HYPERLINK("http://www.abs.gov.au/ausstats/subscriber.nsf/LookupAttach/3415.0Data+Cubes-19.08.15112/$File/34150DS0082_2012_Deaths_Migrants.xls","Deaths 2012")</f>
        <v>Deaths 2012</v>
      </c>
      <c r="AF5" s="11" t="str">
        <f>HYPERLINK("http://www.abs.gov.au/ausstats/subscriber.nsf/LookupAttach/3415.0Data+Cubes-23.07.13110/$File/34150DS0078_2011_Deaths_Migrants.xls","Deaths 2011")</f>
        <v>Deaths 2011</v>
      </c>
      <c r="AG5" s="11" t="str">
        <f>HYPERLINK("http://www.abs.gov.au/ausstats/subscriber.nsf/LookupAttach/3415.0Data+Cubes-26.07.12110/$File/34150DS0072_2010_Deaths_Migrants.xls","Deaths 2010")</f>
        <v>Deaths 2010</v>
      </c>
      <c r="AH5" s="11" t="str">
        <f>HYPERLINK("http://www.abs.gov.au/ausstats/subscriber.nsf/LookupAttach/3415.0Data+Cubes-29.06.1118/$File/34150DS0045_2009_Deaths_Migrants.xls","Deaths 2009")</f>
        <v>Deaths 2009</v>
      </c>
      <c r="AI5" s="11" t="str">
        <f>HYPERLINK("http://www.abs.gov.au/ausstats/subscriber.nsf/LookupAttach/3415.0Data+Cubes-29.06.1119/$File/34150DS0044_2008_Deaths_Migrants.xls","Deaths 2008")</f>
        <v>Deaths 2008</v>
      </c>
      <c r="AJ5" s="11" t="str">
        <f>HYPERLINK("http://www.abs.gov.au/ausstats/subscriber.nsf/LookupAttach/3415.0Data+Cubes-29.06.1120/$File/34150DS0043_2007_Deaths_Migrants.xls","Deaths 2007")</f>
        <v>Deaths 2007</v>
      </c>
      <c r="AK5" s="11" t="str">
        <f>HYPERLINK("http://www.abs.gov.au/ausstats/subscriber.nsf/LookupAttach/3415.0Data+Cubes-29.06.1121/$File/34150DS0026_2006_Deaths_Migrants.xls","Deaths 2006")</f>
        <v>Deaths 2006</v>
      </c>
      <c r="AL5" s="11" t="str">
        <f>HYPERLINK("http://www.abs.gov.au/ausstats/subscriber.nsf/LookupAttach/3415.0Data+Cubes-29.06.1123/$File/34150DS0027_2007_Divorces_Migrants.xls","Divorces 2007")</f>
        <v>Divorces 2007</v>
      </c>
      <c r="AM5" s="11" t="str">
        <f>HYPERLINK("http://www.abs.gov.au/ausstats/subscriber.nsf/LookupAttach/3415.0Data+Cubes-29.06.1142/$File/34150DS0029_2007_Marriages_Migrants.xls","Marriages 2007")</f>
        <v>Marriages 2007</v>
      </c>
      <c r="AN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AO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AP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AQ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AR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AS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AT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AU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47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28</v>
      </c>
    </row>
    <row r="7" spans="1:47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59</v>
      </c>
      <c r="N7" s="9" t="s">
        <v>59</v>
      </c>
      <c r="O7" s="9" t="s">
        <v>59</v>
      </c>
      <c r="P7" s="9" t="s">
        <v>59</v>
      </c>
      <c r="Q7" s="9" t="s">
        <v>59</v>
      </c>
      <c r="R7" s="9" t="s">
        <v>59</v>
      </c>
      <c r="S7" s="9" t="s">
        <v>59</v>
      </c>
      <c r="T7" s="9" t="s">
        <v>59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28</v>
      </c>
      <c r="AF7" s="9" t="s">
        <v>28</v>
      </c>
      <c r="AG7" s="9" t="s">
        <v>28</v>
      </c>
      <c r="AH7" s="9" t="s">
        <v>28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</row>
    <row r="8" spans="1:47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59</v>
      </c>
      <c r="N8" s="9" t="s">
        <v>59</v>
      </c>
      <c r="O8" s="9" t="s">
        <v>59</v>
      </c>
      <c r="P8" s="9" t="s">
        <v>59</v>
      </c>
      <c r="Q8" s="9" t="s">
        <v>59</v>
      </c>
      <c r="R8" s="9" t="s">
        <v>59</v>
      </c>
      <c r="S8" s="9" t="s">
        <v>59</v>
      </c>
      <c r="T8" s="9" t="s">
        <v>59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28</v>
      </c>
      <c r="AF8" s="9" t="s">
        <v>28</v>
      </c>
      <c r="AG8" s="9" t="s">
        <v>28</v>
      </c>
      <c r="AH8" s="9" t="s">
        <v>28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</row>
    <row r="9" spans="1:47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</row>
    <row r="10" spans="1:47" ht="12.75">
      <c r="A10" s="3" t="s">
        <v>61</v>
      </c>
      <c r="B10" s="9" t="s">
        <v>59</v>
      </c>
      <c r="C10" s="9" t="s">
        <v>59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9" t="s">
        <v>59</v>
      </c>
      <c r="J10" s="9" t="s">
        <v>59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59</v>
      </c>
      <c r="AB10" s="9" t="s">
        <v>59</v>
      </c>
      <c r="AC10" s="9" t="s">
        <v>59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</row>
    <row r="11" spans="1:47" ht="12.75">
      <c r="A11" s="3" t="s">
        <v>62</v>
      </c>
      <c r="B11" s="9" t="s">
        <v>59</v>
      </c>
      <c r="C11" s="9" t="s">
        <v>59</v>
      </c>
      <c r="D11" s="9" t="s">
        <v>59</v>
      </c>
      <c r="E11" s="9" t="s">
        <v>59</v>
      </c>
      <c r="F11" s="9" t="s">
        <v>59</v>
      </c>
      <c r="G11" s="9" t="s">
        <v>59</v>
      </c>
      <c r="H11" s="9" t="s">
        <v>59</v>
      </c>
      <c r="I11" s="9" t="s">
        <v>59</v>
      </c>
      <c r="J11" s="9" t="s">
        <v>59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59</v>
      </c>
      <c r="AB11" s="9" t="s">
        <v>59</v>
      </c>
      <c r="AC11" s="9" t="s">
        <v>59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</row>
    <row r="12" spans="1:47" ht="12.75">
      <c r="A12" s="3" t="s">
        <v>63</v>
      </c>
      <c r="B12" s="9" t="s">
        <v>59</v>
      </c>
      <c r="C12" s="9" t="s">
        <v>59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59</v>
      </c>
      <c r="AB12" s="9" t="s">
        <v>59</v>
      </c>
      <c r="AC12" s="9" t="s">
        <v>59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</row>
    <row r="13" spans="1:47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</row>
    <row r="14" spans="1:47" ht="12.75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59</v>
      </c>
    </row>
    <row r="15" spans="1:47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59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</row>
    <row r="16" spans="1:47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59</v>
      </c>
      <c r="AB16" s="9" t="s">
        <v>59</v>
      </c>
      <c r="AC16" s="9" t="s">
        <v>59</v>
      </c>
      <c r="AD16" s="9" t="s">
        <v>28</v>
      </c>
      <c r="AE16" s="9" t="s">
        <v>28</v>
      </c>
      <c r="AF16" s="9" t="s">
        <v>28</v>
      </c>
      <c r="AG16" s="9" t="s">
        <v>28</v>
      </c>
      <c r="AH16" s="9" t="s">
        <v>28</v>
      </c>
      <c r="AI16" s="9" t="s">
        <v>28</v>
      </c>
      <c r="AJ16" s="9" t="s">
        <v>28</v>
      </c>
      <c r="AK16" s="9" t="s">
        <v>28</v>
      </c>
      <c r="AL16" s="9" t="s">
        <v>28</v>
      </c>
      <c r="AM16" s="9" t="s">
        <v>28</v>
      </c>
      <c r="AN16" s="9" t="s">
        <v>28</v>
      </c>
      <c r="AO16" s="9" t="s">
        <v>28</v>
      </c>
      <c r="AP16" s="9" t="s">
        <v>28</v>
      </c>
      <c r="AQ16" s="9" t="s">
        <v>28</v>
      </c>
      <c r="AR16" s="9" t="s">
        <v>28</v>
      </c>
      <c r="AS16" s="9" t="s">
        <v>28</v>
      </c>
      <c r="AT16" s="9" t="s">
        <v>28</v>
      </c>
      <c r="AU16" s="9" t="s">
        <v>28</v>
      </c>
    </row>
    <row r="17" spans="1:47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</row>
    <row r="18" spans="1:47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</row>
    <row r="19" spans="1:47" ht="12.75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59</v>
      </c>
      <c r="AB19" s="9" t="s">
        <v>59</v>
      </c>
      <c r="AC19" s="9" t="s">
        <v>59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59</v>
      </c>
    </row>
    <row r="20" spans="1:47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</row>
    <row r="21" spans="1:47" ht="12.75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59</v>
      </c>
      <c r="AB21" s="9" t="s">
        <v>59</v>
      </c>
      <c r="AC21" s="9" t="s">
        <v>59</v>
      </c>
      <c r="AD21" s="9" t="s">
        <v>28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</row>
    <row r="22" spans="1:47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</row>
    <row r="23" spans="1:47" ht="12.75">
      <c r="A23" s="3" t="s">
        <v>64</v>
      </c>
      <c r="B23" s="9" t="s">
        <v>59</v>
      </c>
      <c r="C23" s="9" t="s">
        <v>59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</row>
    <row r="24" spans="1:47" ht="12.75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59</v>
      </c>
      <c r="AB24" s="9" t="s">
        <v>59</v>
      </c>
      <c r="AC24" s="9" t="s">
        <v>59</v>
      </c>
      <c r="AD24" s="9" t="s">
        <v>28</v>
      </c>
      <c r="AE24" s="9" t="s">
        <v>28</v>
      </c>
      <c r="AF24" s="9" t="s">
        <v>28</v>
      </c>
      <c r="AG24" s="9" t="s">
        <v>28</v>
      </c>
      <c r="AH24" s="9" t="s">
        <v>28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28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28</v>
      </c>
      <c r="AT24" s="9" t="s">
        <v>28</v>
      </c>
      <c r="AU24" s="9" t="s">
        <v>59</v>
      </c>
    </row>
    <row r="25" spans="1:47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</row>
    <row r="26" spans="1:47" ht="12.75">
      <c r="A26" s="3" t="s">
        <v>41</v>
      </c>
      <c r="B26" s="9" t="s">
        <v>59</v>
      </c>
      <c r="C26" s="9" t="s">
        <v>59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59</v>
      </c>
      <c r="AB26" s="9" t="s">
        <v>59</v>
      </c>
      <c r="AC26" s="9" t="s">
        <v>59</v>
      </c>
      <c r="AD26" s="9" t="s">
        <v>28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</row>
    <row r="27" spans="1:47" ht="12.75">
      <c r="A27" s="3" t="s">
        <v>42</v>
      </c>
      <c r="B27" s="9" t="s">
        <v>59</v>
      </c>
      <c r="C27" s="9" t="s">
        <v>59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59</v>
      </c>
      <c r="AB27" s="9" t="s">
        <v>59</v>
      </c>
      <c r="AC27" s="9" t="s">
        <v>59</v>
      </c>
      <c r="AD27" s="9" t="s">
        <v>28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</row>
    <row r="28" spans="1:47" ht="12.75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59</v>
      </c>
    </row>
    <row r="29" spans="1:47" ht="12.75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59</v>
      </c>
    </row>
    <row r="30" spans="1:47" ht="12.75">
      <c r="A30" s="3" t="s">
        <v>66</v>
      </c>
      <c r="B30" s="9" t="s">
        <v>59</v>
      </c>
      <c r="C30" s="9" t="s">
        <v>59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</row>
    <row r="31" spans="1:47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</row>
    <row r="32" spans="1:47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59</v>
      </c>
      <c r="AA32" s="9" t="s">
        <v>59</v>
      </c>
      <c r="AB32" s="9" t="s">
        <v>59</v>
      </c>
      <c r="AC32" s="9" t="s">
        <v>59</v>
      </c>
      <c r="AD32" s="9" t="s">
        <v>28</v>
      </c>
      <c r="AE32" s="9" t="s">
        <v>28</v>
      </c>
      <c r="AF32" s="9" t="s">
        <v>28</v>
      </c>
      <c r="AG32" s="9" t="s">
        <v>28</v>
      </c>
      <c r="AH32" s="9" t="s">
        <v>28</v>
      </c>
      <c r="AI32" s="9" t="s">
        <v>28</v>
      </c>
      <c r="AJ32" s="9" t="s">
        <v>28</v>
      </c>
      <c r="AK32" s="9" t="s">
        <v>28</v>
      </c>
      <c r="AL32" s="9" t="s">
        <v>28</v>
      </c>
      <c r="AM32" s="9" t="s">
        <v>28</v>
      </c>
      <c r="AN32" s="9" t="s">
        <v>28</v>
      </c>
      <c r="AO32" s="9" t="s">
        <v>28</v>
      </c>
      <c r="AP32" s="9" t="s">
        <v>28</v>
      </c>
      <c r="AQ32" s="9" t="s">
        <v>28</v>
      </c>
      <c r="AR32" s="9" t="s">
        <v>28</v>
      </c>
      <c r="AS32" s="9" t="s">
        <v>28</v>
      </c>
      <c r="AT32" s="9" t="s">
        <v>28</v>
      </c>
      <c r="AU32" s="9" t="s">
        <v>59</v>
      </c>
    </row>
    <row r="33" spans="1:47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59</v>
      </c>
      <c r="AB33" s="9" t="s">
        <v>59</v>
      </c>
      <c r="AC33" s="9" t="s">
        <v>59</v>
      </c>
      <c r="AD33" s="9" t="s">
        <v>28</v>
      </c>
      <c r="AE33" s="9" t="s">
        <v>28</v>
      </c>
      <c r="AF33" s="9" t="s">
        <v>28</v>
      </c>
      <c r="AG33" s="9" t="s">
        <v>28</v>
      </c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28</v>
      </c>
      <c r="AN33" s="9" t="s">
        <v>28</v>
      </c>
      <c r="AO33" s="9" t="s">
        <v>28</v>
      </c>
      <c r="AP33" s="9" t="s">
        <v>28</v>
      </c>
      <c r="AQ33" s="9" t="s">
        <v>28</v>
      </c>
      <c r="AR33" s="9" t="s">
        <v>28</v>
      </c>
      <c r="AS33" s="9" t="s">
        <v>28</v>
      </c>
      <c r="AT33" s="9" t="s">
        <v>28</v>
      </c>
      <c r="AU33" s="9" t="s">
        <v>59</v>
      </c>
    </row>
    <row r="34" spans="1:47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59</v>
      </c>
      <c r="AB34" s="9" t="s">
        <v>59</v>
      </c>
      <c r="AC34" s="9" t="s">
        <v>59</v>
      </c>
      <c r="AD34" s="9" t="s">
        <v>28</v>
      </c>
      <c r="AE34" s="9" t="s">
        <v>28</v>
      </c>
      <c r="AF34" s="9" t="s">
        <v>28</v>
      </c>
      <c r="AG34" s="9" t="s">
        <v>28</v>
      </c>
      <c r="AH34" s="9" t="s">
        <v>28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28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28</v>
      </c>
      <c r="AS34" s="9" t="s">
        <v>28</v>
      </c>
      <c r="AT34" s="9" t="s">
        <v>28</v>
      </c>
      <c r="AU34" s="9" t="s">
        <v>59</v>
      </c>
    </row>
    <row r="37" spans="1:3" ht="12.75">
      <c r="A37" s="5" t="s">
        <v>96</v>
      </c>
      <c r="B37" s="5"/>
      <c r="C37" s="5"/>
    </row>
  </sheetData>
  <sheetProtection/>
  <mergeCells count="3">
    <mergeCell ref="A2:F2"/>
    <mergeCell ref="A3:I3"/>
    <mergeCell ref="A1:AU1"/>
  </mergeCells>
  <hyperlinks>
    <hyperlink ref="A37" r:id="rId1" display="© Commonwealth of Australia 2011"/>
    <hyperlink ref="B5" r:id="rId2" display="Australian Census and Migrants Integrated Dataset 2011 Datacube - Australia"/>
    <hyperlink ref="D5" r:id="rId3" display="Australian Census and Migrants Integrated Dataset 2011 Datacube - New South Wales"/>
    <hyperlink ref="E5" r:id="rId4" display="Australian Census and Migrants Integrated Dataset 2011 Datacube - Northern Territory"/>
    <hyperlink ref="F5" r:id="rId5" display="Australian Census and Migrants Integrated Dataset 2011 Datacube - Queensland"/>
    <hyperlink ref="C5" r:id="rId6" display="Australian Census and Migrants Integrated Dataset 2011 Datacube - Australian Capital Territory"/>
    <hyperlink ref="G5" r:id="rId7" display="Australian Census and Migrants Integrated Dataset 2011 Datacube - South Australia"/>
    <hyperlink ref="H5" r:id="rId8" display="Australian Census and Migrants Integrated Dataset 2011 Datacube - Tasmania"/>
    <hyperlink ref="I5" r:id="rId9" display="Australian Census and Migrants Integrated Dataset 2011 Datacube - Victoria"/>
    <hyperlink ref="J5" r:id="rId10" display="Australian Census and Migrants Integrated Dataset 2011 Datacube - Western Australia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72" r:id="rId12"/>
  <headerFooter alignWithMargins="0">
    <oddHeader>&amp;C&amp;A</oddHeader>
    <oddFooter>&amp;CPage &amp;P</oddFooter>
  </headerFooter>
  <colBreaks count="1" manualBreakCount="1">
    <brk id="12" max="36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12.7109375" defaultRowHeight="12.75"/>
  <cols>
    <col min="1" max="1" width="70.57421875" style="0" customWidth="1"/>
    <col min="2" max="5" width="10.57421875" style="0" bestFit="1" customWidth="1"/>
    <col min="6" max="8" width="10.421875" style="0" bestFit="1" customWidth="1"/>
    <col min="9" max="10" width="10.57421875" style="0" bestFit="1" customWidth="1"/>
    <col min="11" max="11" width="10.8515625" style="0" bestFit="1" customWidth="1"/>
    <col min="12" max="13" width="9.421875" style="0" bestFit="1" customWidth="1"/>
    <col min="14" max="14" width="10.57421875" style="0" bestFit="1" customWidth="1"/>
    <col min="15" max="15" width="11.00390625" style="0" bestFit="1" customWidth="1"/>
    <col min="16" max="16" width="10.421875" style="0" bestFit="1" customWidth="1"/>
    <col min="17" max="17" width="10.28125" style="0" bestFit="1" customWidth="1"/>
    <col min="18" max="18" width="10.00390625" style="0" bestFit="1" customWidth="1"/>
    <col min="19" max="19" width="10.140625" style="0" bestFit="1" customWidth="1"/>
    <col min="20" max="21" width="10.57421875" style="0" bestFit="1" customWidth="1"/>
    <col min="22" max="22" width="9.7109375" style="0" bestFit="1" customWidth="1"/>
    <col min="23" max="25" width="9.421875" style="0" bestFit="1" customWidth="1"/>
    <col min="26" max="26" width="10.57421875" style="0" bestFit="1" customWidth="1"/>
    <col min="27" max="30" width="13.57421875" style="0" customWidth="1"/>
  </cols>
  <sheetData>
    <row r="1" spans="1:30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24" ht="22.5" customHeight="1">
      <c r="A2" s="26" t="s">
        <v>94</v>
      </c>
      <c r="B2" s="26"/>
      <c r="C2" s="2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29" t="s">
        <v>95</v>
      </c>
      <c r="B3" s="29"/>
      <c r="C3" s="29"/>
      <c r="D3" s="29"/>
      <c r="E3" s="17"/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0" ht="55.5" customHeight="1">
      <c r="A4" s="17"/>
      <c r="B4" s="31" t="s">
        <v>93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2:30" ht="22.5" customHeight="1">
      <c r="B5" s="30" t="s">
        <v>79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19" customFormat="1" ht="67.5">
      <c r="A6" s="20" t="s">
        <v>78</v>
      </c>
      <c r="B6" s="23" t="s">
        <v>85</v>
      </c>
      <c r="C6" s="23" t="s">
        <v>86</v>
      </c>
      <c r="D6" s="23" t="s">
        <v>87</v>
      </c>
      <c r="E6" s="23" t="s">
        <v>88</v>
      </c>
      <c r="F6" s="23" t="s">
        <v>89</v>
      </c>
      <c r="G6" s="23" t="s">
        <v>62</v>
      </c>
      <c r="H6" s="23" t="s">
        <v>63</v>
      </c>
      <c r="I6" s="23" t="s">
        <v>90</v>
      </c>
      <c r="J6" s="23" t="s">
        <v>76</v>
      </c>
      <c r="K6" s="23" t="s">
        <v>33</v>
      </c>
      <c r="L6" s="23" t="s">
        <v>34</v>
      </c>
      <c r="M6" s="23" t="s">
        <v>35</v>
      </c>
      <c r="N6" s="23" t="s">
        <v>60</v>
      </c>
      <c r="O6" s="23" t="s">
        <v>91</v>
      </c>
      <c r="P6" s="23" t="s">
        <v>37</v>
      </c>
      <c r="Q6" s="23" t="s">
        <v>38</v>
      </c>
      <c r="R6" s="23" t="s">
        <v>39</v>
      </c>
      <c r="S6" s="23" t="s">
        <v>64</v>
      </c>
      <c r="T6" s="23" t="s">
        <v>40</v>
      </c>
      <c r="U6" s="23" t="s">
        <v>77</v>
      </c>
      <c r="V6" s="23" t="s">
        <v>41</v>
      </c>
      <c r="W6" s="23" t="s">
        <v>42</v>
      </c>
      <c r="X6" s="23" t="s">
        <v>43</v>
      </c>
      <c r="Y6" s="23" t="s">
        <v>65</v>
      </c>
      <c r="Z6" s="23" t="s">
        <v>92</v>
      </c>
      <c r="AA6" s="23" t="s">
        <v>44</v>
      </c>
      <c r="AB6" s="23" t="s">
        <v>45</v>
      </c>
      <c r="AC6" s="23" t="s">
        <v>46</v>
      </c>
      <c r="AD6" s="23" t="s">
        <v>47</v>
      </c>
    </row>
    <row r="7" spans="1:30" ht="12.75">
      <c r="A7" s="11" t="str">
        <f>HYPERLINK("http://www.abs.gov.au/ausstats/subscriber.nsf/LookupAttach/3415.0Data+Cubes-29.06.112/$File/34150DS0019_2006_07_Adult_Learning_Migrants.xls","Adult Learning 2006")</f>
        <v>Adult Learning 2006</v>
      </c>
      <c r="B7" s="9" t="s">
        <v>59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59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59</v>
      </c>
      <c r="AB7" s="9" t="s">
        <v>59</v>
      </c>
      <c r="AC7" s="9" t="s">
        <v>59</v>
      </c>
      <c r="AD7" s="9" t="s">
        <v>28</v>
      </c>
    </row>
    <row r="8" spans="1:30" ht="12.75">
      <c r="A8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B8" s="9" t="s">
        <v>59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59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59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59</v>
      </c>
      <c r="AB8" s="9" t="s">
        <v>28</v>
      </c>
      <c r="AC8" s="9" t="s">
        <v>59</v>
      </c>
      <c r="AD8" s="9" t="s">
        <v>28</v>
      </c>
    </row>
    <row r="9" spans="1:30" ht="12.75">
      <c r="A9" s="11" t="s">
        <v>67</v>
      </c>
      <c r="B9" s="9" t="s">
        <v>59</v>
      </c>
      <c r="C9" s="9" t="s">
        <v>28</v>
      </c>
      <c r="D9" s="9" t="s">
        <v>28</v>
      </c>
      <c r="E9" s="9" t="s">
        <v>28</v>
      </c>
      <c r="F9" s="9" t="s">
        <v>59</v>
      </c>
      <c r="G9" s="9" t="s">
        <v>59</v>
      </c>
      <c r="H9" s="9" t="s">
        <v>59</v>
      </c>
      <c r="I9" s="9" t="s">
        <v>28</v>
      </c>
      <c r="J9" s="9" t="s">
        <v>59</v>
      </c>
      <c r="K9" s="9" t="s">
        <v>28</v>
      </c>
      <c r="L9" s="9" t="s">
        <v>59</v>
      </c>
      <c r="M9" s="9" t="s">
        <v>28</v>
      </c>
      <c r="N9" s="9" t="s">
        <v>28</v>
      </c>
      <c r="O9" s="9" t="s">
        <v>59</v>
      </c>
      <c r="P9" s="9" t="s">
        <v>28</v>
      </c>
      <c r="Q9" s="9" t="s">
        <v>59</v>
      </c>
      <c r="R9" s="9" t="s">
        <v>28</v>
      </c>
      <c r="S9" s="9" t="s">
        <v>59</v>
      </c>
      <c r="T9" s="9" t="s">
        <v>59</v>
      </c>
      <c r="U9" s="9" t="s">
        <v>28</v>
      </c>
      <c r="V9" s="9" t="s">
        <v>59</v>
      </c>
      <c r="W9" s="9" t="s">
        <v>59</v>
      </c>
      <c r="X9" s="9" t="s">
        <v>59</v>
      </c>
      <c r="Y9" s="9" t="s">
        <v>59</v>
      </c>
      <c r="Z9" s="9" t="s">
        <v>59</v>
      </c>
      <c r="AA9" s="9" t="s">
        <v>59</v>
      </c>
      <c r="AB9" s="9" t="s">
        <v>59</v>
      </c>
      <c r="AC9" s="9" t="s">
        <v>59</v>
      </c>
      <c r="AD9" s="9" t="s">
        <v>59</v>
      </c>
    </row>
    <row r="10" spans="1:30" ht="12.75">
      <c r="A10" s="11" t="s">
        <v>68</v>
      </c>
      <c r="B10" s="9" t="s">
        <v>59</v>
      </c>
      <c r="C10" s="9" t="s">
        <v>28</v>
      </c>
      <c r="D10" s="9" t="s">
        <v>28</v>
      </c>
      <c r="E10" s="9" t="s">
        <v>28</v>
      </c>
      <c r="F10" s="9" t="s">
        <v>59</v>
      </c>
      <c r="G10" s="9" t="s">
        <v>59</v>
      </c>
      <c r="H10" s="9" t="s">
        <v>59</v>
      </c>
      <c r="I10" s="9" t="s">
        <v>28</v>
      </c>
      <c r="J10" s="9" t="s">
        <v>59</v>
      </c>
      <c r="K10" s="9" t="s">
        <v>28</v>
      </c>
      <c r="L10" s="9" t="s">
        <v>59</v>
      </c>
      <c r="M10" s="9" t="s">
        <v>28</v>
      </c>
      <c r="N10" s="9" t="s">
        <v>28</v>
      </c>
      <c r="O10" s="9" t="s">
        <v>59</v>
      </c>
      <c r="P10" s="9" t="s">
        <v>28</v>
      </c>
      <c r="Q10" s="9" t="s">
        <v>59</v>
      </c>
      <c r="R10" s="9" t="s">
        <v>28</v>
      </c>
      <c r="S10" s="9" t="s">
        <v>59</v>
      </c>
      <c r="T10" s="9" t="s">
        <v>59</v>
      </c>
      <c r="U10" s="9" t="s">
        <v>28</v>
      </c>
      <c r="V10" s="9" t="s">
        <v>59</v>
      </c>
      <c r="W10" s="9" t="s">
        <v>59</v>
      </c>
      <c r="X10" s="9" t="s">
        <v>59</v>
      </c>
      <c r="Y10" s="9" t="s">
        <v>59</v>
      </c>
      <c r="Z10" s="9" t="s">
        <v>59</v>
      </c>
      <c r="AA10" s="9" t="s">
        <v>59</v>
      </c>
      <c r="AB10" s="9" t="s">
        <v>59</v>
      </c>
      <c r="AC10" s="9" t="s">
        <v>59</v>
      </c>
      <c r="AD10" s="9" t="s">
        <v>59</v>
      </c>
    </row>
    <row r="11" spans="1:30" ht="12.75">
      <c r="A11" s="11" t="s">
        <v>69</v>
      </c>
      <c r="B11" s="9" t="s">
        <v>59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59</v>
      </c>
      <c r="H11" s="9" t="s">
        <v>59</v>
      </c>
      <c r="I11" s="9" t="s">
        <v>28</v>
      </c>
      <c r="J11" s="9" t="s">
        <v>59</v>
      </c>
      <c r="K11" s="9" t="s">
        <v>28</v>
      </c>
      <c r="L11" s="9" t="s">
        <v>59</v>
      </c>
      <c r="M11" s="9" t="s">
        <v>28</v>
      </c>
      <c r="N11" s="9" t="s">
        <v>28</v>
      </c>
      <c r="O11" s="9" t="s">
        <v>59</v>
      </c>
      <c r="P11" s="9" t="s">
        <v>28</v>
      </c>
      <c r="Q11" s="9" t="s">
        <v>59</v>
      </c>
      <c r="R11" s="9" t="s">
        <v>28</v>
      </c>
      <c r="S11" s="9" t="s">
        <v>59</v>
      </c>
      <c r="T11" s="9" t="s">
        <v>59</v>
      </c>
      <c r="U11" s="9" t="s">
        <v>28</v>
      </c>
      <c r="V11" s="9" t="s">
        <v>59</v>
      </c>
      <c r="W11" s="9" t="s">
        <v>59</v>
      </c>
      <c r="X11" s="9" t="s">
        <v>59</v>
      </c>
      <c r="Y11" s="9" t="s">
        <v>59</v>
      </c>
      <c r="Z11" s="9" t="s">
        <v>59</v>
      </c>
      <c r="AA11" s="9" t="s">
        <v>59</v>
      </c>
      <c r="AB11" s="9" t="s">
        <v>59</v>
      </c>
      <c r="AC11" s="9" t="s">
        <v>59</v>
      </c>
      <c r="AD11" s="9" t="s">
        <v>59</v>
      </c>
    </row>
    <row r="12" spans="1:30" ht="12.75">
      <c r="A12" s="11" t="s">
        <v>70</v>
      </c>
      <c r="B12" s="9" t="s">
        <v>59</v>
      </c>
      <c r="C12" s="9" t="s">
        <v>28</v>
      </c>
      <c r="D12" s="9" t="s">
        <v>28</v>
      </c>
      <c r="E12" s="9" t="s">
        <v>28</v>
      </c>
      <c r="F12" s="9" t="s">
        <v>59</v>
      </c>
      <c r="G12" s="9" t="s">
        <v>59</v>
      </c>
      <c r="H12" s="9" t="s">
        <v>59</v>
      </c>
      <c r="I12" s="9" t="s">
        <v>28</v>
      </c>
      <c r="J12" s="9" t="s">
        <v>59</v>
      </c>
      <c r="K12" s="9" t="s">
        <v>28</v>
      </c>
      <c r="L12" s="9" t="s">
        <v>59</v>
      </c>
      <c r="M12" s="9" t="s">
        <v>28</v>
      </c>
      <c r="N12" s="9" t="s">
        <v>28</v>
      </c>
      <c r="O12" s="9" t="s">
        <v>59</v>
      </c>
      <c r="P12" s="9" t="s">
        <v>28</v>
      </c>
      <c r="Q12" s="9" t="s">
        <v>59</v>
      </c>
      <c r="R12" s="9" t="s">
        <v>28</v>
      </c>
      <c r="S12" s="9" t="s">
        <v>59</v>
      </c>
      <c r="T12" s="9" t="s">
        <v>59</v>
      </c>
      <c r="U12" s="9" t="s">
        <v>28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59</v>
      </c>
      <c r="AD12" s="9" t="s">
        <v>59</v>
      </c>
    </row>
    <row r="13" spans="1:30" ht="12.75">
      <c r="A13" s="11" t="s">
        <v>71</v>
      </c>
      <c r="B13" s="9" t="s">
        <v>59</v>
      </c>
      <c r="C13" s="9" t="s">
        <v>28</v>
      </c>
      <c r="D13" s="9" t="s">
        <v>28</v>
      </c>
      <c r="E13" s="9" t="s">
        <v>28</v>
      </c>
      <c r="F13" s="9" t="s">
        <v>59</v>
      </c>
      <c r="G13" s="9" t="s">
        <v>59</v>
      </c>
      <c r="H13" s="9" t="s">
        <v>59</v>
      </c>
      <c r="I13" s="9" t="s">
        <v>28</v>
      </c>
      <c r="J13" s="9" t="s">
        <v>59</v>
      </c>
      <c r="K13" s="9" t="s">
        <v>28</v>
      </c>
      <c r="L13" s="9" t="s">
        <v>59</v>
      </c>
      <c r="M13" s="9" t="s">
        <v>28</v>
      </c>
      <c r="N13" s="9" t="s">
        <v>28</v>
      </c>
      <c r="O13" s="9" t="s">
        <v>59</v>
      </c>
      <c r="P13" s="9" t="s">
        <v>28</v>
      </c>
      <c r="Q13" s="9" t="s">
        <v>59</v>
      </c>
      <c r="R13" s="9" t="s">
        <v>28</v>
      </c>
      <c r="S13" s="9" t="s">
        <v>59</v>
      </c>
      <c r="T13" s="9" t="s">
        <v>59</v>
      </c>
      <c r="U13" s="9" t="s">
        <v>28</v>
      </c>
      <c r="V13" s="9" t="s">
        <v>59</v>
      </c>
      <c r="W13" s="9" t="s">
        <v>59</v>
      </c>
      <c r="X13" s="9" t="s">
        <v>59</v>
      </c>
      <c r="Y13" s="9" t="s">
        <v>59</v>
      </c>
      <c r="Z13" s="9" t="s">
        <v>59</v>
      </c>
      <c r="AA13" s="9" t="s">
        <v>59</v>
      </c>
      <c r="AB13" s="9" t="s">
        <v>59</v>
      </c>
      <c r="AC13" s="9" t="s">
        <v>59</v>
      </c>
      <c r="AD13" s="9" t="s">
        <v>59</v>
      </c>
    </row>
    <row r="14" spans="1:30" ht="12.75">
      <c r="A14" s="11" t="s">
        <v>72</v>
      </c>
      <c r="B14" s="9" t="s">
        <v>59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59</v>
      </c>
      <c r="K14" s="9" t="s">
        <v>28</v>
      </c>
      <c r="L14" s="9" t="s">
        <v>59</v>
      </c>
      <c r="M14" s="9" t="s">
        <v>28</v>
      </c>
      <c r="N14" s="9" t="s">
        <v>28</v>
      </c>
      <c r="O14" s="9" t="s">
        <v>59</v>
      </c>
      <c r="P14" s="9" t="s">
        <v>28</v>
      </c>
      <c r="Q14" s="9" t="s">
        <v>59</v>
      </c>
      <c r="R14" s="9" t="s">
        <v>28</v>
      </c>
      <c r="S14" s="9" t="s">
        <v>59</v>
      </c>
      <c r="T14" s="9" t="s">
        <v>59</v>
      </c>
      <c r="U14" s="9" t="s">
        <v>28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</row>
    <row r="15" spans="1:30" ht="12.75">
      <c r="A15" s="11" t="s">
        <v>73</v>
      </c>
      <c r="B15" s="9" t="s">
        <v>59</v>
      </c>
      <c r="C15" s="9" t="s">
        <v>28</v>
      </c>
      <c r="D15" s="9" t="s">
        <v>28</v>
      </c>
      <c r="E15" s="9" t="s">
        <v>28</v>
      </c>
      <c r="F15" s="9" t="s">
        <v>59</v>
      </c>
      <c r="G15" s="9" t="s">
        <v>59</v>
      </c>
      <c r="H15" s="9" t="s">
        <v>59</v>
      </c>
      <c r="I15" s="9" t="s">
        <v>28</v>
      </c>
      <c r="J15" s="9" t="s">
        <v>59</v>
      </c>
      <c r="K15" s="9" t="s">
        <v>28</v>
      </c>
      <c r="L15" s="9" t="s">
        <v>59</v>
      </c>
      <c r="M15" s="9" t="s">
        <v>28</v>
      </c>
      <c r="N15" s="9" t="s">
        <v>28</v>
      </c>
      <c r="O15" s="9" t="s">
        <v>59</v>
      </c>
      <c r="P15" s="9" t="s">
        <v>28</v>
      </c>
      <c r="Q15" s="9" t="s">
        <v>59</v>
      </c>
      <c r="R15" s="9" t="s">
        <v>28</v>
      </c>
      <c r="S15" s="9" t="s">
        <v>59</v>
      </c>
      <c r="T15" s="9" t="s">
        <v>59</v>
      </c>
      <c r="U15" s="9" t="s">
        <v>28</v>
      </c>
      <c r="V15" s="9" t="s">
        <v>59</v>
      </c>
      <c r="W15" s="9" t="s">
        <v>59</v>
      </c>
      <c r="X15" s="9" t="s">
        <v>59</v>
      </c>
      <c r="Y15" s="9" t="s">
        <v>59</v>
      </c>
      <c r="Z15" s="9" t="s">
        <v>59</v>
      </c>
      <c r="AA15" s="9" t="s">
        <v>59</v>
      </c>
      <c r="AB15" s="9" t="s">
        <v>59</v>
      </c>
      <c r="AC15" s="9" t="s">
        <v>59</v>
      </c>
      <c r="AD15" s="9" t="s">
        <v>59</v>
      </c>
    </row>
    <row r="16" spans="1:30" ht="12.75">
      <c r="A16" s="11" t="s">
        <v>74</v>
      </c>
      <c r="B16" s="9" t="s">
        <v>59</v>
      </c>
      <c r="C16" s="9" t="s">
        <v>28</v>
      </c>
      <c r="D16" s="9" t="s">
        <v>28</v>
      </c>
      <c r="E16" s="9" t="s">
        <v>28</v>
      </c>
      <c r="F16" s="9" t="s">
        <v>59</v>
      </c>
      <c r="G16" s="9" t="s">
        <v>59</v>
      </c>
      <c r="H16" s="9" t="s">
        <v>59</v>
      </c>
      <c r="I16" s="9" t="s">
        <v>28</v>
      </c>
      <c r="J16" s="9" t="s">
        <v>59</v>
      </c>
      <c r="K16" s="9" t="s">
        <v>28</v>
      </c>
      <c r="L16" s="9" t="s">
        <v>59</v>
      </c>
      <c r="M16" s="9" t="s">
        <v>28</v>
      </c>
      <c r="N16" s="9" t="s">
        <v>28</v>
      </c>
      <c r="O16" s="9" t="s">
        <v>59</v>
      </c>
      <c r="P16" s="9" t="s">
        <v>28</v>
      </c>
      <c r="Q16" s="9" t="s">
        <v>59</v>
      </c>
      <c r="R16" s="9" t="s">
        <v>28</v>
      </c>
      <c r="S16" s="9" t="s">
        <v>59</v>
      </c>
      <c r="T16" s="9" t="s">
        <v>59</v>
      </c>
      <c r="U16" s="9" t="s">
        <v>28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</row>
    <row r="17" spans="1:30" ht="12.75">
      <c r="A17" s="11" t="s">
        <v>75</v>
      </c>
      <c r="B17" s="9" t="s">
        <v>59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59</v>
      </c>
      <c r="H17" s="9" t="s">
        <v>59</v>
      </c>
      <c r="I17" s="9" t="s">
        <v>28</v>
      </c>
      <c r="J17" s="9" t="s">
        <v>59</v>
      </c>
      <c r="K17" s="9" t="s">
        <v>28</v>
      </c>
      <c r="L17" s="9" t="s">
        <v>59</v>
      </c>
      <c r="M17" s="9" t="s">
        <v>28</v>
      </c>
      <c r="N17" s="9" t="s">
        <v>28</v>
      </c>
      <c r="O17" s="9" t="s">
        <v>59</v>
      </c>
      <c r="P17" s="9" t="s">
        <v>28</v>
      </c>
      <c r="Q17" s="9" t="s">
        <v>59</v>
      </c>
      <c r="R17" s="9" t="s">
        <v>28</v>
      </c>
      <c r="S17" s="9" t="s">
        <v>59</v>
      </c>
      <c r="T17" s="9" t="s">
        <v>59</v>
      </c>
      <c r="U17" s="9" t="s">
        <v>28</v>
      </c>
      <c r="V17" s="9" t="s">
        <v>59</v>
      </c>
      <c r="W17" s="9" t="s">
        <v>59</v>
      </c>
      <c r="X17" s="9" t="s">
        <v>59</v>
      </c>
      <c r="Y17" s="9" t="s">
        <v>59</v>
      </c>
      <c r="Z17" s="9" t="s">
        <v>59</v>
      </c>
      <c r="AA17" s="9" t="s">
        <v>59</v>
      </c>
      <c r="AB17" s="9" t="s">
        <v>59</v>
      </c>
      <c r="AC17" s="9" t="s">
        <v>59</v>
      </c>
      <c r="AD17" s="9" t="s">
        <v>59</v>
      </c>
    </row>
    <row r="18" spans="1:30" ht="12.75">
      <c r="A18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B18" s="9" t="s">
        <v>59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59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59</v>
      </c>
      <c r="AB18" s="9" t="s">
        <v>59</v>
      </c>
      <c r="AC18" s="9" t="s">
        <v>59</v>
      </c>
      <c r="AD18" s="9" t="s">
        <v>59</v>
      </c>
    </row>
    <row r="19" spans="1:30" ht="12.75">
      <c r="A19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19" s="9" t="s">
        <v>59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59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59</v>
      </c>
      <c r="AB19" s="9" t="s">
        <v>59</v>
      </c>
      <c r="AC19" s="9" t="s">
        <v>59</v>
      </c>
      <c r="AD19" s="9" t="s">
        <v>59</v>
      </c>
    </row>
    <row r="20" spans="1:30" ht="12.75">
      <c r="A20" s="18" t="str">
        <f>HYPERLINK("http://www.abs.gov.au/ausstats/subscriber.nsf/LookupAttach/3301.0Data+Cubes-29.10.159/$File/33010Do009_2014.xls","Births 2014")</f>
        <v>Births 2014</v>
      </c>
      <c r="B20" s="9" t="s">
        <v>59</v>
      </c>
      <c r="C20" s="9" t="s">
        <v>59</v>
      </c>
      <c r="D20" s="9" t="s">
        <v>59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59</v>
      </c>
      <c r="AB20" s="9" t="s">
        <v>28</v>
      </c>
      <c r="AC20" s="9" t="s">
        <v>28</v>
      </c>
      <c r="AD20" s="9" t="s">
        <v>28</v>
      </c>
    </row>
    <row r="21" spans="1:30" ht="12.75">
      <c r="A21" s="18" t="str">
        <f>HYPERLINK("http://www.abs.gov.au/ausstats/subscriber.nsf/LookupAttach/3415.0Data+Cubes-19.08.1541/$File/34150DS0081_2013_Births_Migrants.xls","Births 2013")</f>
        <v>Births 2013</v>
      </c>
      <c r="B21" s="9" t="s">
        <v>59</v>
      </c>
      <c r="C21" s="9" t="s">
        <v>59</v>
      </c>
      <c r="D21" s="9" t="s">
        <v>59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59</v>
      </c>
      <c r="AB21" s="9" t="s">
        <v>28</v>
      </c>
      <c r="AC21" s="9" t="s">
        <v>28</v>
      </c>
      <c r="AD21" s="9" t="s">
        <v>28</v>
      </c>
    </row>
    <row r="22" spans="1:30" ht="12.75">
      <c r="A22" s="18" t="str">
        <f>HYPERLINK("http://www.abs.gov.au/ausstats/subscriber.nsf/LookupAttach/3415.0Data+Cubes-19.08.1542/$File/34150DS0080_2012_Births_Migrants.xls","Births 2012")</f>
        <v>Births 2012</v>
      </c>
      <c r="B22" s="9" t="s">
        <v>59</v>
      </c>
      <c r="C22" s="9" t="s">
        <v>59</v>
      </c>
      <c r="D22" s="9" t="s">
        <v>59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59</v>
      </c>
      <c r="AB22" s="9" t="s">
        <v>28</v>
      </c>
      <c r="AC22" s="9" t="s">
        <v>28</v>
      </c>
      <c r="AD22" s="9" t="s">
        <v>28</v>
      </c>
    </row>
    <row r="23" spans="1:30" ht="12.75">
      <c r="A23" s="18" t="str">
        <f>HYPERLINK("http://www.abs.gov.au/ausstats/subscriber.nsf/LookupAttach/3415.0Data+Cubes-23.07.1340/$File/34150DS0077_2011_Births_Migrants.xls","Births 2011")</f>
        <v>Births 2011</v>
      </c>
      <c r="B23" s="9" t="s">
        <v>59</v>
      </c>
      <c r="C23" s="9" t="s">
        <v>59</v>
      </c>
      <c r="D23" s="9" t="s">
        <v>59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59</v>
      </c>
      <c r="AB23" s="9" t="s">
        <v>28</v>
      </c>
      <c r="AC23" s="9" t="s">
        <v>28</v>
      </c>
      <c r="AD23" s="9" t="s">
        <v>28</v>
      </c>
    </row>
    <row r="24" spans="1:30" ht="12.75">
      <c r="A24" s="18" t="str">
        <f>HYPERLINK("http://www.abs.gov.au/ausstats/subscriber.nsf/LookupAttach/3415.0Data+Cubes-29.11.1140/$File/34150DS0066_2010_Births_Migrants.xls","Births 2010")</f>
        <v>Births 2010</v>
      </c>
      <c r="B24" s="9" t="s">
        <v>59</v>
      </c>
      <c r="C24" s="9" t="s">
        <v>59</v>
      </c>
      <c r="D24" s="9" t="s">
        <v>59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59</v>
      </c>
      <c r="AB24" s="9" t="s">
        <v>28</v>
      </c>
      <c r="AC24" s="9" t="s">
        <v>28</v>
      </c>
      <c r="AD24" s="9" t="s">
        <v>28</v>
      </c>
    </row>
    <row r="25" spans="1:30" ht="12.75">
      <c r="A25" s="11" t="str">
        <f>HYPERLINK("http://www.abs.gov.au/ausstats/subscriber.nsf/LookupAttach/3415.0Data+Cubes-29.06.115/$File/34150DS0042_2009_Births_Migrants.xls","Births 2009")</f>
        <v>Births 2009</v>
      </c>
      <c r="B25" s="9" t="s">
        <v>59</v>
      </c>
      <c r="C25" s="9" t="s">
        <v>59</v>
      </c>
      <c r="D25" s="9" t="s">
        <v>59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59</v>
      </c>
      <c r="AB25" s="9" t="s">
        <v>28</v>
      </c>
      <c r="AC25" s="9" t="s">
        <v>28</v>
      </c>
      <c r="AD25" s="9" t="s">
        <v>28</v>
      </c>
    </row>
    <row r="26" spans="1:30" ht="12.75">
      <c r="A26" s="11" t="str">
        <f>HYPERLINK("http://www.abs.gov.au/ausstats/subscriber.nsf/LookupAttach/3415.0Data+Cubes-29.06.116/$File/34150DS0041_2008_Births_Migrants.xls","Births 2008")</f>
        <v>Births 2008</v>
      </c>
      <c r="B26" s="9" t="s">
        <v>59</v>
      </c>
      <c r="C26" s="9" t="s">
        <v>59</v>
      </c>
      <c r="D26" s="9" t="s">
        <v>59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59</v>
      </c>
      <c r="AB26" s="9" t="s">
        <v>28</v>
      </c>
      <c r="AC26" s="9" t="s">
        <v>28</v>
      </c>
      <c r="AD26" s="9" t="s">
        <v>28</v>
      </c>
    </row>
    <row r="27" spans="1:30" ht="12.75">
      <c r="A27" s="11" t="str">
        <f>HYPERLINK("http://www.abs.gov.au/ausstats/subscriber.nsf/LookupAttach/3415.0Data+Cubes-29.06.117/$File/34150DS0040_2007_Births_Migrants.xls","Births 2007")</f>
        <v>Births 2007</v>
      </c>
      <c r="B27" s="9" t="s">
        <v>59</v>
      </c>
      <c r="C27" s="9" t="s">
        <v>59</v>
      </c>
      <c r="D27" s="9" t="s">
        <v>59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59</v>
      </c>
      <c r="AB27" s="9" t="s">
        <v>28</v>
      </c>
      <c r="AC27" s="9" t="s">
        <v>28</v>
      </c>
      <c r="AD27" s="9" t="s">
        <v>28</v>
      </c>
    </row>
    <row r="28" spans="1:30" ht="12.75">
      <c r="A28" s="11" t="str">
        <f>HYPERLINK("http://www.abs.gov.au/ausstats/subscriber.nsf/LookupAttach/3415.0Data+Cubes-29.06.118/$File/34150DS0021_2006_Births_Migrants.xls","Births 2006")</f>
        <v>Births 2006</v>
      </c>
      <c r="B28" s="9" t="s">
        <v>59</v>
      </c>
      <c r="C28" s="9" t="s">
        <v>59</v>
      </c>
      <c r="D28" s="9" t="s">
        <v>59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59</v>
      </c>
      <c r="AB28" s="9" t="s">
        <v>28</v>
      </c>
      <c r="AC28" s="9" t="s">
        <v>28</v>
      </c>
      <c r="AD28" s="9" t="s">
        <v>28</v>
      </c>
    </row>
    <row r="29" spans="1:30" ht="12.75">
      <c r="A29" s="11" t="str">
        <f>HYPERLINK("http://www.abs.gov.au/ausstats/subscriber.nsf/LookupAttach/3415.0Data+Cubes-26.07.1250/$File/34150DS0074_2010_Causes of Death_Migrants.xls","Causes of Death 2010")</f>
        <v>Causes of Death 2010</v>
      </c>
      <c r="B29" s="9" t="s">
        <v>59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59</v>
      </c>
      <c r="AB29" s="9" t="s">
        <v>28</v>
      </c>
      <c r="AC29" s="9" t="s">
        <v>28</v>
      </c>
      <c r="AD29" s="9" t="s">
        <v>28</v>
      </c>
    </row>
    <row r="30" spans="1:30" ht="12.75">
      <c r="A30" s="11" t="str">
        <f>HYPERLINK("http://www.abs.gov.au/ausstats/subscriber.nsf/LookupAttach/3415.0Data+Cubes-29.11.1150/$File/34150DS0063_2009_Causes of Death_Migrants.xls","Causes of Death 2009")</f>
        <v>Causes of Death 2009</v>
      </c>
      <c r="B30" s="9" t="s">
        <v>59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59</v>
      </c>
      <c r="AB30" s="9" t="s">
        <v>28</v>
      </c>
      <c r="AC30" s="9" t="s">
        <v>28</v>
      </c>
      <c r="AD30" s="9" t="s">
        <v>28</v>
      </c>
    </row>
    <row r="31" spans="1:30" ht="12.75">
      <c r="A31" s="11" t="str">
        <f>HYPERLINK("http://www.abs.gov.au/ausstats/subscriber.nsf/LookupAttach/3415.0Data+Cubes-29.06.119/$File/34150DS0047_2008_Causes of Death_Migrants.xls","Causes of Death 2008")</f>
        <v>Causes of Death 2008</v>
      </c>
      <c r="B31" s="9" t="s">
        <v>59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9" t="s">
        <v>28</v>
      </c>
      <c r="K31" s="9" t="s">
        <v>28</v>
      </c>
      <c r="L31" s="9" t="s">
        <v>28</v>
      </c>
      <c r="M31" s="9" t="s">
        <v>28</v>
      </c>
      <c r="N31" s="9" t="s">
        <v>28</v>
      </c>
      <c r="O31" s="9" t="s">
        <v>28</v>
      </c>
      <c r="P31" s="9" t="s">
        <v>28</v>
      </c>
      <c r="Q31" s="9" t="s">
        <v>28</v>
      </c>
      <c r="R31" s="9" t="s">
        <v>28</v>
      </c>
      <c r="S31" s="9" t="s">
        <v>28</v>
      </c>
      <c r="T31" s="9" t="s">
        <v>28</v>
      </c>
      <c r="U31" s="9" t="s">
        <v>28</v>
      </c>
      <c r="V31" s="9" t="s">
        <v>28</v>
      </c>
      <c r="W31" s="9" t="s">
        <v>28</v>
      </c>
      <c r="X31" s="9" t="s">
        <v>28</v>
      </c>
      <c r="Y31" s="9" t="s">
        <v>28</v>
      </c>
      <c r="Z31" s="9" t="s">
        <v>28</v>
      </c>
      <c r="AA31" s="9" t="s">
        <v>59</v>
      </c>
      <c r="AB31" s="9" t="s">
        <v>28</v>
      </c>
      <c r="AC31" s="9" t="s">
        <v>28</v>
      </c>
      <c r="AD31" s="9" t="s">
        <v>28</v>
      </c>
    </row>
    <row r="32" spans="1:30" ht="12.75">
      <c r="A32" s="11" t="str">
        <f>HYPERLINK("http://www.abs.gov.au/ausstats/subscriber.nsf/LookupAttach/3415.0Data+Cubes-29.06.1110/$File/34150DS0046_2007_Causes of Death_Migrants.xls","Causes of Death 2007")</f>
        <v>Causes of Death 2007</v>
      </c>
      <c r="B32" s="9" t="s">
        <v>59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9" t="s">
        <v>28</v>
      </c>
      <c r="K32" s="9" t="s">
        <v>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28</v>
      </c>
      <c r="AA32" s="9" t="s">
        <v>59</v>
      </c>
      <c r="AB32" s="9" t="s">
        <v>28</v>
      </c>
      <c r="AC32" s="9" t="s">
        <v>28</v>
      </c>
      <c r="AD32" s="9" t="s">
        <v>28</v>
      </c>
    </row>
    <row r="33" spans="1:30" ht="12.75">
      <c r="A33" s="11" t="str">
        <f>HYPERLINK("http://www.abs.gov.au/ausstats/subscriber.nsf/LookupAttach/3415.0Data+Cubes-29.06.1111/$File/34150DS0022_2006_Causes of Death_Migrants.xls","Causes of Death 2006")</f>
        <v>Causes of Death 2006</v>
      </c>
      <c r="B33" s="9" t="s">
        <v>59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59</v>
      </c>
      <c r="AB33" s="9" t="s">
        <v>28</v>
      </c>
      <c r="AC33" s="9" t="s">
        <v>28</v>
      </c>
      <c r="AD33" s="9" t="s">
        <v>28</v>
      </c>
    </row>
    <row r="34" spans="1:30" ht="12.75">
      <c r="A34" s="11" t="str">
        <f>HYPERLINK("http://www.abs.gov.au/ausstats/subscriber.nsf/LookupAttach/3415.0Data+Cubes-29.06.1112/$File/34150DS002_2005_COD_Migrants.xls","Causes of Death 2005")</f>
        <v>Causes of Death 2005</v>
      </c>
      <c r="B34" s="9" t="s">
        <v>59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59</v>
      </c>
      <c r="AB34" s="9" t="s">
        <v>59</v>
      </c>
      <c r="AC34" s="9" t="s">
        <v>28</v>
      </c>
      <c r="AD34" s="9" t="s">
        <v>28</v>
      </c>
    </row>
    <row r="35" spans="1:30" ht="12.75">
      <c r="A3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35" s="9" t="s">
        <v>59</v>
      </c>
      <c r="C35" s="9" t="s">
        <v>28</v>
      </c>
      <c r="D35" s="9" t="s">
        <v>28</v>
      </c>
      <c r="E35" s="9" t="s">
        <v>28</v>
      </c>
      <c r="F35" s="9" t="s">
        <v>59</v>
      </c>
      <c r="G35" s="9" t="s">
        <v>59</v>
      </c>
      <c r="H35" s="9" t="s">
        <v>59</v>
      </c>
      <c r="I35" s="9" t="s">
        <v>28</v>
      </c>
      <c r="J35" s="9" t="s">
        <v>28</v>
      </c>
      <c r="K35" s="9" t="s">
        <v>28</v>
      </c>
      <c r="L35" s="9" t="s">
        <v>59</v>
      </c>
      <c r="M35" s="9" t="s">
        <v>28</v>
      </c>
      <c r="N35" s="9" t="s">
        <v>28</v>
      </c>
      <c r="O35" s="9" t="s">
        <v>59</v>
      </c>
      <c r="P35" s="9" t="s">
        <v>28</v>
      </c>
      <c r="Q35" s="9" t="s">
        <v>59</v>
      </c>
      <c r="R35" s="9" t="s">
        <v>28</v>
      </c>
      <c r="S35" s="9" t="s">
        <v>28</v>
      </c>
      <c r="T35" s="9" t="s">
        <v>59</v>
      </c>
      <c r="U35" s="9" t="s">
        <v>28</v>
      </c>
      <c r="V35" s="9" t="s">
        <v>59</v>
      </c>
      <c r="W35" s="9" t="s">
        <v>59</v>
      </c>
      <c r="X35" s="9" t="s">
        <v>28</v>
      </c>
      <c r="Y35" s="9" t="s">
        <v>28</v>
      </c>
      <c r="Z35" s="9" t="s">
        <v>28</v>
      </c>
      <c r="AA35" s="9" t="s">
        <v>59</v>
      </c>
      <c r="AB35" s="9" t="s">
        <v>59</v>
      </c>
      <c r="AC35" s="9" t="s">
        <v>59</v>
      </c>
      <c r="AD35" s="9" t="s">
        <v>59</v>
      </c>
    </row>
    <row r="36" spans="1:30" ht="12.75">
      <c r="A36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36" s="9" t="s">
        <v>59</v>
      </c>
      <c r="C36" s="9" t="s">
        <v>28</v>
      </c>
      <c r="D36" s="9" t="s">
        <v>28</v>
      </c>
      <c r="E36" s="9" t="s">
        <v>28</v>
      </c>
      <c r="F36" s="9" t="s">
        <v>59</v>
      </c>
      <c r="G36" s="9" t="s">
        <v>59</v>
      </c>
      <c r="H36" s="9" t="s">
        <v>59</v>
      </c>
      <c r="I36" s="9" t="s">
        <v>28</v>
      </c>
      <c r="J36" s="9" t="s">
        <v>28</v>
      </c>
      <c r="K36" s="9" t="s">
        <v>28</v>
      </c>
      <c r="L36" s="9" t="s">
        <v>59</v>
      </c>
      <c r="M36" s="9" t="s">
        <v>28</v>
      </c>
      <c r="N36" s="9" t="s">
        <v>28</v>
      </c>
      <c r="O36" s="9" t="s">
        <v>59</v>
      </c>
      <c r="P36" s="9" t="s">
        <v>28</v>
      </c>
      <c r="Q36" s="9" t="s">
        <v>59</v>
      </c>
      <c r="R36" s="9" t="s">
        <v>28</v>
      </c>
      <c r="S36" s="9" t="s">
        <v>28</v>
      </c>
      <c r="T36" s="9" t="s">
        <v>59</v>
      </c>
      <c r="U36" s="9" t="s">
        <v>28</v>
      </c>
      <c r="V36" s="9" t="s">
        <v>59</v>
      </c>
      <c r="W36" s="9" t="s">
        <v>59</v>
      </c>
      <c r="X36" s="9" t="s">
        <v>28</v>
      </c>
      <c r="Y36" s="9" t="s">
        <v>28</v>
      </c>
      <c r="Z36" s="9" t="s">
        <v>28</v>
      </c>
      <c r="AA36" s="9" t="s">
        <v>59</v>
      </c>
      <c r="AB36" s="9" t="s">
        <v>59</v>
      </c>
      <c r="AC36" s="9" t="s">
        <v>59</v>
      </c>
      <c r="AD36" s="9" t="s">
        <v>59</v>
      </c>
    </row>
    <row r="37" spans="1:30" ht="12.75">
      <c r="A37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37" s="9" t="s">
        <v>59</v>
      </c>
      <c r="C37" s="9" t="s">
        <v>28</v>
      </c>
      <c r="D37" s="9" t="s">
        <v>28</v>
      </c>
      <c r="E37" s="9" t="s">
        <v>28</v>
      </c>
      <c r="F37" s="9" t="s">
        <v>59</v>
      </c>
      <c r="G37" s="9" t="s">
        <v>59</v>
      </c>
      <c r="H37" s="9" t="s">
        <v>59</v>
      </c>
      <c r="I37" s="9" t="s">
        <v>28</v>
      </c>
      <c r="J37" s="9" t="s">
        <v>28</v>
      </c>
      <c r="K37" s="9" t="s">
        <v>28</v>
      </c>
      <c r="L37" s="9" t="s">
        <v>59</v>
      </c>
      <c r="M37" s="9" t="s">
        <v>28</v>
      </c>
      <c r="N37" s="9" t="s">
        <v>28</v>
      </c>
      <c r="O37" s="9" t="s">
        <v>59</v>
      </c>
      <c r="P37" s="9" t="s">
        <v>28</v>
      </c>
      <c r="Q37" s="9" t="s">
        <v>59</v>
      </c>
      <c r="R37" s="9" t="s">
        <v>28</v>
      </c>
      <c r="S37" s="9" t="s">
        <v>28</v>
      </c>
      <c r="T37" s="9" t="s">
        <v>59</v>
      </c>
      <c r="U37" s="9" t="s">
        <v>28</v>
      </c>
      <c r="V37" s="9" t="s">
        <v>59</v>
      </c>
      <c r="W37" s="9" t="s">
        <v>59</v>
      </c>
      <c r="X37" s="9" t="s">
        <v>28</v>
      </c>
      <c r="Y37" s="9" t="s">
        <v>28</v>
      </c>
      <c r="Z37" s="9" t="s">
        <v>28</v>
      </c>
      <c r="AA37" s="9" t="s">
        <v>59</v>
      </c>
      <c r="AB37" s="9" t="s">
        <v>59</v>
      </c>
      <c r="AC37" s="9" t="s">
        <v>59</v>
      </c>
      <c r="AD37" s="9" t="s">
        <v>59</v>
      </c>
    </row>
    <row r="38" spans="1:30" ht="12.75">
      <c r="A38" s="11" t="str">
        <f>HYPERLINK(" http://www.abs.gov.au/AUSSTATS/subscriber.nsf/LookupAttach/6250.0Data+Cubes-13.06.141/$File/62500DO001_201311.xls"," Characteristics of Recent Migrants 2013")</f>
        <v> Characteristics of Recent Migrants 2013</v>
      </c>
      <c r="B38" s="9" t="s">
        <v>59</v>
      </c>
      <c r="C38" s="9" t="s">
        <v>28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 t="s">
        <v>59</v>
      </c>
      <c r="K38" s="9" t="s">
        <v>28</v>
      </c>
      <c r="L38" s="9" t="s">
        <v>59</v>
      </c>
      <c r="M38" s="9" t="s">
        <v>59</v>
      </c>
      <c r="N38" s="9" t="s">
        <v>59</v>
      </c>
      <c r="O38" s="9" t="s">
        <v>59</v>
      </c>
      <c r="P38" s="9" t="s">
        <v>28</v>
      </c>
      <c r="Q38" s="9" t="s">
        <v>59</v>
      </c>
      <c r="R38" s="9" t="s">
        <v>28</v>
      </c>
      <c r="S38" s="9" t="s">
        <v>28</v>
      </c>
      <c r="T38" s="9" t="s">
        <v>59</v>
      </c>
      <c r="U38" s="9" t="s">
        <v>59</v>
      </c>
      <c r="V38" s="9" t="s">
        <v>28</v>
      </c>
      <c r="W38" s="9" t="s">
        <v>28</v>
      </c>
      <c r="X38" s="9" t="s">
        <v>59</v>
      </c>
      <c r="Y38" s="9" t="s">
        <v>59</v>
      </c>
      <c r="Z38" s="9" t="s">
        <v>28</v>
      </c>
      <c r="AA38" s="9" t="s">
        <v>59</v>
      </c>
      <c r="AB38" s="9" t="s">
        <v>59</v>
      </c>
      <c r="AC38" s="9" t="s">
        <v>59</v>
      </c>
      <c r="AD38" s="9" t="s">
        <v>59</v>
      </c>
    </row>
    <row r="39" spans="1:30" ht="12.75">
      <c r="A39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B39" s="9" t="s">
        <v>59</v>
      </c>
      <c r="C39" s="9" t="s">
        <v>28</v>
      </c>
      <c r="D39" s="9" t="s">
        <v>28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9" t="s">
        <v>59</v>
      </c>
      <c r="K39" s="9" t="s">
        <v>28</v>
      </c>
      <c r="L39" s="9" t="s">
        <v>59</v>
      </c>
      <c r="M39" s="9" t="s">
        <v>59</v>
      </c>
      <c r="N39" s="9" t="s">
        <v>59</v>
      </c>
      <c r="O39" s="9" t="s">
        <v>59</v>
      </c>
      <c r="P39" s="9" t="s">
        <v>28</v>
      </c>
      <c r="Q39" s="9" t="s">
        <v>59</v>
      </c>
      <c r="R39" s="9" t="s">
        <v>28</v>
      </c>
      <c r="S39" s="9" t="s">
        <v>28</v>
      </c>
      <c r="T39" s="9" t="s">
        <v>59</v>
      </c>
      <c r="U39" s="9" t="s">
        <v>59</v>
      </c>
      <c r="V39" s="9" t="s">
        <v>28</v>
      </c>
      <c r="W39" s="9" t="s">
        <v>28</v>
      </c>
      <c r="X39" s="9" t="s">
        <v>59</v>
      </c>
      <c r="Y39" s="9" t="s">
        <v>59</v>
      </c>
      <c r="Z39" s="9" t="s">
        <v>28</v>
      </c>
      <c r="AA39" s="9" t="s">
        <v>59</v>
      </c>
      <c r="AB39" s="9" t="s">
        <v>59</v>
      </c>
      <c r="AC39" s="9" t="s">
        <v>59</v>
      </c>
      <c r="AD39" s="9" t="s">
        <v>59</v>
      </c>
    </row>
    <row r="40" spans="1:30" ht="12.75">
      <c r="A40" s="11" t="str">
        <f>HYPERLINK("http://www.abs.gov.au/ausstats/subscriber.nsf/LookupAttach/3415.0Data+Cubes-29.06.1115/$File/34150DS0023_2005_Child_Care_Migrants.xls","Child Care 2005")</f>
        <v>Child Care 2005</v>
      </c>
      <c r="B40" s="9" t="s">
        <v>59</v>
      </c>
      <c r="C40" s="9" t="s">
        <v>28</v>
      </c>
      <c r="D40" s="9" t="s">
        <v>28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9" t="s">
        <v>28</v>
      </c>
      <c r="M40" s="9" t="s">
        <v>28</v>
      </c>
      <c r="N40" s="9" t="s">
        <v>28</v>
      </c>
      <c r="O40" s="9" t="s">
        <v>28</v>
      </c>
      <c r="P40" s="9" t="s">
        <v>28</v>
      </c>
      <c r="Q40" s="9" t="s">
        <v>59</v>
      </c>
      <c r="R40" s="9" t="s">
        <v>59</v>
      </c>
      <c r="S40" s="9" t="s">
        <v>28</v>
      </c>
      <c r="T40" s="9" t="s">
        <v>28</v>
      </c>
      <c r="U40" s="9" t="s">
        <v>28</v>
      </c>
      <c r="V40" s="9" t="s">
        <v>28</v>
      </c>
      <c r="W40" s="9" t="s">
        <v>28</v>
      </c>
      <c r="X40" s="9" t="s">
        <v>28</v>
      </c>
      <c r="Y40" s="9" t="s">
        <v>28</v>
      </c>
      <c r="Z40" s="9" t="s">
        <v>28</v>
      </c>
      <c r="AA40" s="9" t="s">
        <v>59</v>
      </c>
      <c r="AB40" s="9" t="s">
        <v>28</v>
      </c>
      <c r="AC40" s="9" t="s">
        <v>28</v>
      </c>
      <c r="AD40" s="9" t="s">
        <v>28</v>
      </c>
    </row>
    <row r="41" spans="1:30" ht="12.75">
      <c r="A41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41" s="9" t="s">
        <v>59</v>
      </c>
      <c r="C41" s="9" t="s">
        <v>28</v>
      </c>
      <c r="D41" s="9" t="s">
        <v>28</v>
      </c>
      <c r="E41" s="9" t="s">
        <v>59</v>
      </c>
      <c r="F41" s="9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9" t="s">
        <v>28</v>
      </c>
      <c r="M41" s="9" t="s">
        <v>28</v>
      </c>
      <c r="N41" s="9" t="s">
        <v>28</v>
      </c>
      <c r="O41" s="9" t="s">
        <v>28</v>
      </c>
      <c r="P41" s="9" t="s">
        <v>28</v>
      </c>
      <c r="Q41" s="9" t="s">
        <v>28</v>
      </c>
      <c r="R41" s="9" t="s">
        <v>28</v>
      </c>
      <c r="S41" s="9" t="s">
        <v>28</v>
      </c>
      <c r="T41" s="9" t="s">
        <v>28</v>
      </c>
      <c r="U41" s="9" t="s">
        <v>28</v>
      </c>
      <c r="V41" s="9" t="s">
        <v>28</v>
      </c>
      <c r="W41" s="9" t="s">
        <v>28</v>
      </c>
      <c r="X41" s="9" t="s">
        <v>28</v>
      </c>
      <c r="Y41" s="9" t="s">
        <v>28</v>
      </c>
      <c r="Z41" s="9" t="s">
        <v>28</v>
      </c>
      <c r="AA41" s="9" t="s">
        <v>59</v>
      </c>
      <c r="AB41" s="9" t="s">
        <v>59</v>
      </c>
      <c r="AC41" s="9" t="s">
        <v>28</v>
      </c>
      <c r="AD41" s="9" t="s">
        <v>28</v>
      </c>
    </row>
    <row r="42" spans="1:30" ht="12.75">
      <c r="A42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42" s="9" t="s">
        <v>59</v>
      </c>
      <c r="C42" s="9" t="s">
        <v>28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9" t="s">
        <v>28</v>
      </c>
      <c r="K42" s="9" t="s">
        <v>28</v>
      </c>
      <c r="L42" s="9" t="s">
        <v>59</v>
      </c>
      <c r="M42" s="9" t="s">
        <v>28</v>
      </c>
      <c r="N42" s="9" t="s">
        <v>28</v>
      </c>
      <c r="O42" s="9" t="s">
        <v>28</v>
      </c>
      <c r="P42" s="9" t="s">
        <v>28</v>
      </c>
      <c r="Q42" s="9" t="s">
        <v>28</v>
      </c>
      <c r="R42" s="9" t="s">
        <v>28</v>
      </c>
      <c r="S42" s="9" t="s">
        <v>28</v>
      </c>
      <c r="T42" s="9" t="s">
        <v>28</v>
      </c>
      <c r="U42" s="9" t="s">
        <v>28</v>
      </c>
      <c r="V42" s="9" t="s">
        <v>28</v>
      </c>
      <c r="W42" s="9" t="s">
        <v>28</v>
      </c>
      <c r="X42" s="9" t="s">
        <v>28</v>
      </c>
      <c r="Y42" s="9" t="s">
        <v>28</v>
      </c>
      <c r="Z42" s="9" t="s">
        <v>28</v>
      </c>
      <c r="AA42" s="9" t="s">
        <v>59</v>
      </c>
      <c r="AB42" s="9" t="s">
        <v>28</v>
      </c>
      <c r="AC42" s="9" t="s">
        <v>59</v>
      </c>
      <c r="AD42" s="9" t="s">
        <v>28</v>
      </c>
    </row>
    <row r="43" spans="1:30" ht="12.75">
      <c r="A43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43" s="9" t="s">
        <v>59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9" t="s">
        <v>28</v>
      </c>
      <c r="K43" s="9" t="s">
        <v>28</v>
      </c>
      <c r="L43" s="9" t="s">
        <v>59</v>
      </c>
      <c r="M43" s="9" t="s">
        <v>28</v>
      </c>
      <c r="N43" s="9" t="s">
        <v>28</v>
      </c>
      <c r="O43" s="9" t="s">
        <v>28</v>
      </c>
      <c r="P43" s="9" t="s">
        <v>28</v>
      </c>
      <c r="Q43" s="9" t="s">
        <v>28</v>
      </c>
      <c r="R43" s="9" t="s">
        <v>28</v>
      </c>
      <c r="S43" s="9" t="s">
        <v>28</v>
      </c>
      <c r="T43" s="9" t="s">
        <v>28</v>
      </c>
      <c r="U43" s="9" t="s">
        <v>28</v>
      </c>
      <c r="V43" s="9" t="s">
        <v>28</v>
      </c>
      <c r="W43" s="9" t="s">
        <v>28</v>
      </c>
      <c r="X43" s="9" t="s">
        <v>28</v>
      </c>
      <c r="Y43" s="9" t="s">
        <v>28</v>
      </c>
      <c r="Z43" s="9" t="s">
        <v>28</v>
      </c>
      <c r="AA43" s="9" t="s">
        <v>59</v>
      </c>
      <c r="AB43" s="9" t="s">
        <v>28</v>
      </c>
      <c r="AC43" s="9" t="s">
        <v>59</v>
      </c>
      <c r="AD43" s="9" t="s">
        <v>28</v>
      </c>
    </row>
    <row r="44" spans="1:30" ht="12.75">
      <c r="A44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44" s="9" t="s">
        <v>59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9" t="s">
        <v>59</v>
      </c>
      <c r="M44" s="9" t="s">
        <v>28</v>
      </c>
      <c r="N44" s="9" t="s">
        <v>28</v>
      </c>
      <c r="O44" s="9" t="s">
        <v>28</v>
      </c>
      <c r="P44" s="9" t="s">
        <v>28</v>
      </c>
      <c r="Q44" s="9" t="s">
        <v>28</v>
      </c>
      <c r="R44" s="9" t="s">
        <v>28</v>
      </c>
      <c r="S44" s="9" t="s">
        <v>28</v>
      </c>
      <c r="T44" s="9" t="s">
        <v>28</v>
      </c>
      <c r="U44" s="9" t="s">
        <v>28</v>
      </c>
      <c r="V44" s="9" t="s">
        <v>28</v>
      </c>
      <c r="W44" s="9" t="s">
        <v>28</v>
      </c>
      <c r="X44" s="9" t="s">
        <v>28</v>
      </c>
      <c r="Y44" s="9" t="s">
        <v>28</v>
      </c>
      <c r="Z44" s="9" t="s">
        <v>28</v>
      </c>
      <c r="AA44" s="9" t="s">
        <v>59</v>
      </c>
      <c r="AB44" s="9" t="s">
        <v>28</v>
      </c>
      <c r="AC44" s="9" t="s">
        <v>59</v>
      </c>
      <c r="AD44" s="9" t="s">
        <v>28</v>
      </c>
    </row>
    <row r="45" spans="1:30" ht="12.75">
      <c r="A45" s="11" t="str">
        <f>HYPERLINK("http://www.abs.gov.au/ausstats/subscriber.nsf/LookupAttach/3415.0Data+Cubes-29.06.1117/$File/34150DS0003_2005_CSS_Migrants.xls","Crime and Safety 2005")</f>
        <v>Crime and Safety 2005</v>
      </c>
      <c r="B45" s="9" t="s">
        <v>59</v>
      </c>
      <c r="C45" s="9" t="s">
        <v>28</v>
      </c>
      <c r="D45" s="9" t="s">
        <v>28</v>
      </c>
      <c r="E45" s="9" t="s">
        <v>28</v>
      </c>
      <c r="F45" s="9" t="s">
        <v>28</v>
      </c>
      <c r="G45" s="9" t="s">
        <v>28</v>
      </c>
      <c r="H45" s="9" t="s">
        <v>28</v>
      </c>
      <c r="I45" s="9" t="s">
        <v>28</v>
      </c>
      <c r="J45" s="9" t="s">
        <v>28</v>
      </c>
      <c r="K45" s="9" t="s">
        <v>28</v>
      </c>
      <c r="L45" s="9" t="s">
        <v>59</v>
      </c>
      <c r="M45" s="9" t="s">
        <v>28</v>
      </c>
      <c r="N45" s="9" t="s">
        <v>28</v>
      </c>
      <c r="O45" s="9" t="s">
        <v>28</v>
      </c>
      <c r="P45" s="9" t="s">
        <v>28</v>
      </c>
      <c r="Q45" s="9" t="s">
        <v>28</v>
      </c>
      <c r="R45" s="9" t="s">
        <v>28</v>
      </c>
      <c r="S45" s="9" t="s">
        <v>28</v>
      </c>
      <c r="T45" s="9" t="s">
        <v>28</v>
      </c>
      <c r="U45" s="9" t="s">
        <v>28</v>
      </c>
      <c r="V45" s="9" t="s">
        <v>28</v>
      </c>
      <c r="W45" s="9" t="s">
        <v>28</v>
      </c>
      <c r="X45" s="9" t="s">
        <v>28</v>
      </c>
      <c r="Y45" s="9" t="s">
        <v>28</v>
      </c>
      <c r="Z45" s="9" t="s">
        <v>28</v>
      </c>
      <c r="AA45" s="9" t="s">
        <v>59</v>
      </c>
      <c r="AB45" s="9" t="s">
        <v>28</v>
      </c>
      <c r="AC45" s="9" t="s">
        <v>59</v>
      </c>
      <c r="AD45" s="9" t="s">
        <v>28</v>
      </c>
    </row>
    <row r="46" spans="1:30" ht="12.75">
      <c r="A46" s="11" t="str">
        <f>HYPERLINK("http://www.abs.gov.au/ausstats/subscriber.nsf/LookupAttach/3302.0Data+Cubes-12.11.159/$File/33020Do009_2014.xls","Deaths 2014")</f>
        <v>Deaths 2014</v>
      </c>
      <c r="B46" s="9" t="s">
        <v>59</v>
      </c>
      <c r="C46" s="9" t="s">
        <v>28</v>
      </c>
      <c r="D46" s="9" t="s">
        <v>28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9" t="s">
        <v>28</v>
      </c>
      <c r="K46" s="9" t="s">
        <v>28</v>
      </c>
      <c r="L46" s="9" t="s">
        <v>28</v>
      </c>
      <c r="M46" s="9" t="s">
        <v>28</v>
      </c>
      <c r="N46" s="9" t="s">
        <v>28</v>
      </c>
      <c r="O46" s="9" t="s">
        <v>28</v>
      </c>
      <c r="P46" s="9" t="s">
        <v>28</v>
      </c>
      <c r="Q46" s="9" t="s">
        <v>28</v>
      </c>
      <c r="R46" s="9" t="s">
        <v>28</v>
      </c>
      <c r="S46" s="9" t="s">
        <v>28</v>
      </c>
      <c r="T46" s="9" t="s">
        <v>28</v>
      </c>
      <c r="U46" s="9" t="s">
        <v>28</v>
      </c>
      <c r="V46" s="9" t="s">
        <v>28</v>
      </c>
      <c r="W46" s="9" t="s">
        <v>28</v>
      </c>
      <c r="X46" s="9" t="s">
        <v>28</v>
      </c>
      <c r="Y46" s="9" t="s">
        <v>28</v>
      </c>
      <c r="Z46" s="9" t="s">
        <v>28</v>
      </c>
      <c r="AA46" s="9" t="s">
        <v>59</v>
      </c>
      <c r="AB46" s="9" t="s">
        <v>28</v>
      </c>
      <c r="AC46" s="9" t="s">
        <v>28</v>
      </c>
      <c r="AD46" s="9" t="s">
        <v>28</v>
      </c>
    </row>
    <row r="47" spans="1:30" ht="12.75">
      <c r="A47" s="11" t="str">
        <f>HYPERLINK("http://www.abs.gov.au/ausstats/subscriber.nsf/LookupAttach/3415.0Data+Cubes-19.08.15111/$File/34150DS0083_2013_Deaths_Migrants.xls","Deaths 2013")</f>
        <v>Deaths 2013</v>
      </c>
      <c r="B47" s="9" t="s">
        <v>59</v>
      </c>
      <c r="C47" s="9" t="s">
        <v>28</v>
      </c>
      <c r="D47" s="9" t="s">
        <v>28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9" t="s">
        <v>28</v>
      </c>
      <c r="M47" s="9" t="s">
        <v>28</v>
      </c>
      <c r="N47" s="9" t="s">
        <v>28</v>
      </c>
      <c r="O47" s="9" t="s">
        <v>28</v>
      </c>
      <c r="P47" s="9" t="s">
        <v>28</v>
      </c>
      <c r="Q47" s="9" t="s">
        <v>28</v>
      </c>
      <c r="R47" s="9" t="s">
        <v>28</v>
      </c>
      <c r="S47" s="9" t="s">
        <v>28</v>
      </c>
      <c r="T47" s="9" t="s">
        <v>28</v>
      </c>
      <c r="U47" s="9" t="s">
        <v>28</v>
      </c>
      <c r="V47" s="9" t="s">
        <v>28</v>
      </c>
      <c r="W47" s="9" t="s">
        <v>28</v>
      </c>
      <c r="X47" s="9" t="s">
        <v>28</v>
      </c>
      <c r="Y47" s="9" t="s">
        <v>28</v>
      </c>
      <c r="Z47" s="9" t="s">
        <v>28</v>
      </c>
      <c r="AA47" s="9" t="s">
        <v>59</v>
      </c>
      <c r="AB47" s="9" t="s">
        <v>28</v>
      </c>
      <c r="AC47" s="9" t="s">
        <v>28</v>
      </c>
      <c r="AD47" s="9" t="s">
        <v>28</v>
      </c>
    </row>
    <row r="48" spans="1:30" ht="12.75">
      <c r="A48" s="11" t="str">
        <f>HYPERLINK("http://www.abs.gov.au/ausstats/subscriber.nsf/LookupAttach/3415.0Data+Cubes-19.08.15112/$File/34150DS0082_2012_Deaths_Migrants.xls","Deaths 2012")</f>
        <v>Deaths 2012</v>
      </c>
      <c r="B48" s="9" t="s">
        <v>59</v>
      </c>
      <c r="C48" s="9" t="s">
        <v>28</v>
      </c>
      <c r="D48" s="9" t="s">
        <v>28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9" t="s">
        <v>28</v>
      </c>
      <c r="M48" s="9" t="s">
        <v>28</v>
      </c>
      <c r="N48" s="9" t="s">
        <v>28</v>
      </c>
      <c r="O48" s="9" t="s">
        <v>28</v>
      </c>
      <c r="P48" s="9" t="s">
        <v>28</v>
      </c>
      <c r="Q48" s="9" t="s">
        <v>28</v>
      </c>
      <c r="R48" s="9" t="s">
        <v>28</v>
      </c>
      <c r="S48" s="9" t="s">
        <v>28</v>
      </c>
      <c r="T48" s="9" t="s">
        <v>28</v>
      </c>
      <c r="U48" s="9" t="s">
        <v>28</v>
      </c>
      <c r="V48" s="9" t="s">
        <v>28</v>
      </c>
      <c r="W48" s="9" t="s">
        <v>28</v>
      </c>
      <c r="X48" s="9" t="s">
        <v>28</v>
      </c>
      <c r="Y48" s="9" t="s">
        <v>28</v>
      </c>
      <c r="Z48" s="9" t="s">
        <v>28</v>
      </c>
      <c r="AA48" s="9" t="s">
        <v>59</v>
      </c>
      <c r="AB48" s="9" t="s">
        <v>28</v>
      </c>
      <c r="AC48" s="9" t="s">
        <v>28</v>
      </c>
      <c r="AD48" s="9" t="s">
        <v>28</v>
      </c>
    </row>
    <row r="49" spans="1:30" ht="12.75">
      <c r="A49" s="11" t="str">
        <f>HYPERLINK("http://www.abs.gov.au/ausstats/subscriber.nsf/LookupAttach/3415.0Data+Cubes-23.07.13110/$File/34150DS0078_2011_Deaths_Migrants.xls","Deaths 2011")</f>
        <v>Deaths 2011</v>
      </c>
      <c r="B49" s="9" t="s">
        <v>59</v>
      </c>
      <c r="C49" s="9" t="s">
        <v>28</v>
      </c>
      <c r="D49" s="9" t="s">
        <v>28</v>
      </c>
      <c r="E49" s="9" t="s">
        <v>28</v>
      </c>
      <c r="F49" s="9" t="s">
        <v>28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9" t="s">
        <v>28</v>
      </c>
      <c r="M49" s="9" t="s">
        <v>28</v>
      </c>
      <c r="N49" s="9" t="s">
        <v>28</v>
      </c>
      <c r="O49" s="9" t="s">
        <v>28</v>
      </c>
      <c r="P49" s="9" t="s">
        <v>28</v>
      </c>
      <c r="Q49" s="9" t="s">
        <v>28</v>
      </c>
      <c r="R49" s="9" t="s">
        <v>28</v>
      </c>
      <c r="S49" s="9" t="s">
        <v>28</v>
      </c>
      <c r="T49" s="9" t="s">
        <v>28</v>
      </c>
      <c r="U49" s="9" t="s">
        <v>28</v>
      </c>
      <c r="V49" s="9" t="s">
        <v>28</v>
      </c>
      <c r="W49" s="9" t="s">
        <v>28</v>
      </c>
      <c r="X49" s="9" t="s">
        <v>28</v>
      </c>
      <c r="Y49" s="9" t="s">
        <v>28</v>
      </c>
      <c r="Z49" s="9" t="s">
        <v>28</v>
      </c>
      <c r="AA49" s="9" t="s">
        <v>59</v>
      </c>
      <c r="AB49" s="9" t="s">
        <v>28</v>
      </c>
      <c r="AC49" s="9" t="s">
        <v>28</v>
      </c>
      <c r="AD49" s="9" t="s">
        <v>28</v>
      </c>
    </row>
    <row r="50" spans="1:30" ht="12.75">
      <c r="A50" s="11" t="str">
        <f>HYPERLINK("http://www.abs.gov.au/ausstats/subscriber.nsf/LookupAttach/3415.0Data+Cubes-26.07.12110/$File/34150DS0072_2010_Deaths_Migrants.xls","Deaths 2010")</f>
        <v>Deaths 2010</v>
      </c>
      <c r="B50" s="9" t="s">
        <v>59</v>
      </c>
      <c r="C50" s="9" t="s">
        <v>28</v>
      </c>
      <c r="D50" s="9" t="s">
        <v>28</v>
      </c>
      <c r="E50" s="9" t="s">
        <v>28</v>
      </c>
      <c r="F50" s="9" t="s">
        <v>28</v>
      </c>
      <c r="G50" s="9" t="s">
        <v>28</v>
      </c>
      <c r="H50" s="9" t="s">
        <v>28</v>
      </c>
      <c r="I50" s="9" t="s">
        <v>28</v>
      </c>
      <c r="J50" s="9" t="s">
        <v>28</v>
      </c>
      <c r="K50" s="9" t="s">
        <v>28</v>
      </c>
      <c r="L50" s="9" t="s">
        <v>28</v>
      </c>
      <c r="M50" s="9" t="s">
        <v>28</v>
      </c>
      <c r="N50" s="9" t="s">
        <v>28</v>
      </c>
      <c r="O50" s="9" t="s">
        <v>28</v>
      </c>
      <c r="P50" s="9" t="s">
        <v>28</v>
      </c>
      <c r="Q50" s="9" t="s">
        <v>28</v>
      </c>
      <c r="R50" s="9" t="s">
        <v>28</v>
      </c>
      <c r="S50" s="9" t="s">
        <v>28</v>
      </c>
      <c r="T50" s="9" t="s">
        <v>28</v>
      </c>
      <c r="U50" s="9" t="s">
        <v>28</v>
      </c>
      <c r="V50" s="9" t="s">
        <v>28</v>
      </c>
      <c r="W50" s="9" t="s">
        <v>28</v>
      </c>
      <c r="X50" s="9" t="s">
        <v>28</v>
      </c>
      <c r="Y50" s="9" t="s">
        <v>28</v>
      </c>
      <c r="Z50" s="9" t="s">
        <v>28</v>
      </c>
      <c r="AA50" s="9" t="s">
        <v>59</v>
      </c>
      <c r="AB50" s="9" t="s">
        <v>28</v>
      </c>
      <c r="AC50" s="9" t="s">
        <v>28</v>
      </c>
      <c r="AD50" s="9" t="s">
        <v>28</v>
      </c>
    </row>
    <row r="51" spans="1:30" ht="12.75">
      <c r="A51" s="11" t="str">
        <f>HYPERLINK("http://www.abs.gov.au/ausstats/subscriber.nsf/LookupAttach/3415.0Data+Cubes-29.06.1118/$File/34150DS0045_2009_Deaths_Migrants.xls","Deaths 2009")</f>
        <v>Deaths 2009</v>
      </c>
      <c r="B51" s="9" t="s">
        <v>59</v>
      </c>
      <c r="C51" s="9" t="s">
        <v>28</v>
      </c>
      <c r="D51" s="9" t="s">
        <v>28</v>
      </c>
      <c r="E51" s="9" t="s">
        <v>28</v>
      </c>
      <c r="F51" s="9" t="s">
        <v>28</v>
      </c>
      <c r="G51" s="9" t="s">
        <v>28</v>
      </c>
      <c r="H51" s="9" t="s">
        <v>28</v>
      </c>
      <c r="I51" s="9" t="s">
        <v>28</v>
      </c>
      <c r="J51" s="9" t="s">
        <v>28</v>
      </c>
      <c r="K51" s="9" t="s">
        <v>28</v>
      </c>
      <c r="L51" s="9" t="s">
        <v>28</v>
      </c>
      <c r="M51" s="9" t="s">
        <v>28</v>
      </c>
      <c r="N51" s="9" t="s">
        <v>28</v>
      </c>
      <c r="O51" s="9" t="s">
        <v>28</v>
      </c>
      <c r="P51" s="9" t="s">
        <v>28</v>
      </c>
      <c r="Q51" s="9" t="s">
        <v>28</v>
      </c>
      <c r="R51" s="9" t="s">
        <v>28</v>
      </c>
      <c r="S51" s="9" t="s">
        <v>28</v>
      </c>
      <c r="T51" s="9" t="s">
        <v>28</v>
      </c>
      <c r="U51" s="9" t="s">
        <v>28</v>
      </c>
      <c r="V51" s="9" t="s">
        <v>28</v>
      </c>
      <c r="W51" s="9" t="s">
        <v>28</v>
      </c>
      <c r="X51" s="9" t="s">
        <v>28</v>
      </c>
      <c r="Y51" s="9" t="s">
        <v>28</v>
      </c>
      <c r="Z51" s="9" t="s">
        <v>28</v>
      </c>
      <c r="AA51" s="9" t="s">
        <v>59</v>
      </c>
      <c r="AB51" s="9" t="s">
        <v>28</v>
      </c>
      <c r="AC51" s="9" t="s">
        <v>28</v>
      </c>
      <c r="AD51" s="9" t="s">
        <v>28</v>
      </c>
    </row>
    <row r="52" spans="1:30" ht="12.75">
      <c r="A52" s="11" t="str">
        <f>HYPERLINK("http://www.abs.gov.au/ausstats/subscriber.nsf/LookupAttach/3415.0Data+Cubes-29.06.1119/$File/34150DS0044_2008_Deaths_Migrants.xls","Deaths 2008")</f>
        <v>Deaths 2008</v>
      </c>
      <c r="B52" s="9" t="s">
        <v>59</v>
      </c>
      <c r="C52" s="9" t="s">
        <v>28</v>
      </c>
      <c r="D52" s="9" t="s">
        <v>28</v>
      </c>
      <c r="E52" s="9" t="s">
        <v>28</v>
      </c>
      <c r="F52" s="9" t="s">
        <v>28</v>
      </c>
      <c r="G52" s="9" t="s">
        <v>28</v>
      </c>
      <c r="H52" s="9" t="s">
        <v>28</v>
      </c>
      <c r="I52" s="9" t="s">
        <v>28</v>
      </c>
      <c r="J52" s="9" t="s">
        <v>28</v>
      </c>
      <c r="K52" s="9" t="s">
        <v>28</v>
      </c>
      <c r="L52" s="9" t="s">
        <v>28</v>
      </c>
      <c r="M52" s="9" t="s">
        <v>28</v>
      </c>
      <c r="N52" s="9" t="s">
        <v>28</v>
      </c>
      <c r="O52" s="9" t="s">
        <v>28</v>
      </c>
      <c r="P52" s="9" t="s">
        <v>28</v>
      </c>
      <c r="Q52" s="9" t="s">
        <v>28</v>
      </c>
      <c r="R52" s="9" t="s">
        <v>28</v>
      </c>
      <c r="S52" s="9" t="s">
        <v>28</v>
      </c>
      <c r="T52" s="9" t="s">
        <v>28</v>
      </c>
      <c r="U52" s="9" t="s">
        <v>28</v>
      </c>
      <c r="V52" s="9" t="s">
        <v>28</v>
      </c>
      <c r="W52" s="9" t="s">
        <v>28</v>
      </c>
      <c r="X52" s="9" t="s">
        <v>28</v>
      </c>
      <c r="Y52" s="9" t="s">
        <v>28</v>
      </c>
      <c r="Z52" s="9" t="s">
        <v>28</v>
      </c>
      <c r="AA52" s="9" t="s">
        <v>59</v>
      </c>
      <c r="AB52" s="9" t="s">
        <v>28</v>
      </c>
      <c r="AC52" s="9" t="s">
        <v>28</v>
      </c>
      <c r="AD52" s="9" t="s">
        <v>28</v>
      </c>
    </row>
    <row r="53" spans="1:30" ht="12.75">
      <c r="A53" s="11" t="str">
        <f>HYPERLINK("http://www.abs.gov.au/ausstats/subscriber.nsf/LookupAttach/3415.0Data+Cubes-29.06.1120/$File/34150DS0043_2007_Deaths_Migrants.xls","Deaths 2007")</f>
        <v>Deaths 2007</v>
      </c>
      <c r="B53" s="9" t="s">
        <v>59</v>
      </c>
      <c r="C53" s="9" t="s">
        <v>28</v>
      </c>
      <c r="D53" s="9" t="s">
        <v>28</v>
      </c>
      <c r="E53" s="9" t="s">
        <v>28</v>
      </c>
      <c r="F53" s="9" t="s">
        <v>28</v>
      </c>
      <c r="G53" s="9" t="s">
        <v>28</v>
      </c>
      <c r="H53" s="9" t="s">
        <v>28</v>
      </c>
      <c r="I53" s="9" t="s">
        <v>28</v>
      </c>
      <c r="J53" s="9" t="s">
        <v>28</v>
      </c>
      <c r="K53" s="9" t="s">
        <v>28</v>
      </c>
      <c r="L53" s="9" t="s">
        <v>28</v>
      </c>
      <c r="M53" s="9" t="s">
        <v>28</v>
      </c>
      <c r="N53" s="9" t="s">
        <v>28</v>
      </c>
      <c r="O53" s="9" t="s">
        <v>28</v>
      </c>
      <c r="P53" s="9" t="s">
        <v>28</v>
      </c>
      <c r="Q53" s="9" t="s">
        <v>28</v>
      </c>
      <c r="R53" s="9" t="s">
        <v>28</v>
      </c>
      <c r="S53" s="9" t="s">
        <v>28</v>
      </c>
      <c r="T53" s="9" t="s">
        <v>28</v>
      </c>
      <c r="U53" s="9" t="s">
        <v>28</v>
      </c>
      <c r="V53" s="9" t="s">
        <v>28</v>
      </c>
      <c r="W53" s="9" t="s">
        <v>28</v>
      </c>
      <c r="X53" s="9" t="s">
        <v>28</v>
      </c>
      <c r="Y53" s="9" t="s">
        <v>28</v>
      </c>
      <c r="Z53" s="9" t="s">
        <v>28</v>
      </c>
      <c r="AA53" s="9" t="s">
        <v>59</v>
      </c>
      <c r="AB53" s="9" t="s">
        <v>28</v>
      </c>
      <c r="AC53" s="9" t="s">
        <v>28</v>
      </c>
      <c r="AD53" s="9" t="s">
        <v>28</v>
      </c>
    </row>
    <row r="54" spans="1:30" ht="12.75">
      <c r="A54" s="11" t="str">
        <f>HYPERLINK("http://www.abs.gov.au/ausstats/subscriber.nsf/LookupAttach/3415.0Data+Cubes-29.06.1121/$File/34150DS0026_2006_Deaths_Migrants.xls","Deaths 2006")</f>
        <v>Deaths 2006</v>
      </c>
      <c r="B54" s="9" t="s">
        <v>59</v>
      </c>
      <c r="C54" s="9" t="s">
        <v>28</v>
      </c>
      <c r="D54" s="9" t="s">
        <v>28</v>
      </c>
      <c r="E54" s="9" t="s">
        <v>28</v>
      </c>
      <c r="F54" s="9" t="s">
        <v>28</v>
      </c>
      <c r="G54" s="9" t="s">
        <v>28</v>
      </c>
      <c r="H54" s="9" t="s">
        <v>28</v>
      </c>
      <c r="I54" s="9" t="s">
        <v>28</v>
      </c>
      <c r="J54" s="9" t="s">
        <v>28</v>
      </c>
      <c r="K54" s="9" t="s">
        <v>59</v>
      </c>
      <c r="L54" s="9" t="s">
        <v>28</v>
      </c>
      <c r="M54" s="9" t="s">
        <v>28</v>
      </c>
      <c r="N54" s="9" t="s">
        <v>28</v>
      </c>
      <c r="O54" s="9" t="s">
        <v>28</v>
      </c>
      <c r="P54" s="9" t="s">
        <v>28</v>
      </c>
      <c r="Q54" s="9" t="s">
        <v>28</v>
      </c>
      <c r="R54" s="9" t="s">
        <v>28</v>
      </c>
      <c r="S54" s="9" t="s">
        <v>28</v>
      </c>
      <c r="T54" s="9" t="s">
        <v>28</v>
      </c>
      <c r="U54" s="9" t="s">
        <v>28</v>
      </c>
      <c r="V54" s="9" t="s">
        <v>28</v>
      </c>
      <c r="W54" s="9" t="s">
        <v>28</v>
      </c>
      <c r="X54" s="9" t="s">
        <v>28</v>
      </c>
      <c r="Y54" s="9" t="s">
        <v>28</v>
      </c>
      <c r="Z54" s="9" t="s">
        <v>28</v>
      </c>
      <c r="AA54" s="9" t="s">
        <v>59</v>
      </c>
      <c r="AB54" s="9" t="s">
        <v>28</v>
      </c>
      <c r="AC54" s="9" t="s">
        <v>28</v>
      </c>
      <c r="AD54" s="9" t="s">
        <v>28</v>
      </c>
    </row>
    <row r="55" spans="1:30" ht="12.75">
      <c r="A5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55" s="9" t="s">
        <v>59</v>
      </c>
      <c r="C55" s="9" t="s">
        <v>28</v>
      </c>
      <c r="D55" s="9" t="s">
        <v>28</v>
      </c>
      <c r="E55" s="9" t="s">
        <v>28</v>
      </c>
      <c r="F55" s="9" t="s">
        <v>28</v>
      </c>
      <c r="G55" s="9" t="s">
        <v>28</v>
      </c>
      <c r="H55" s="9" t="s">
        <v>28</v>
      </c>
      <c r="I55" s="9" t="s">
        <v>28</v>
      </c>
      <c r="J55" s="9" t="s">
        <v>28</v>
      </c>
      <c r="K55" s="9" t="s">
        <v>28</v>
      </c>
      <c r="L55" s="9" t="s">
        <v>59</v>
      </c>
      <c r="M55" s="9" t="s">
        <v>28</v>
      </c>
      <c r="N55" s="9" t="s">
        <v>28</v>
      </c>
      <c r="O55" s="9" t="s">
        <v>59</v>
      </c>
      <c r="P55" s="9" t="s">
        <v>28</v>
      </c>
      <c r="Q55" s="9" t="s">
        <v>28</v>
      </c>
      <c r="R55" s="9" t="s">
        <v>59</v>
      </c>
      <c r="S55" s="9" t="s">
        <v>28</v>
      </c>
      <c r="T55" s="9" t="s">
        <v>28</v>
      </c>
      <c r="U55" s="9" t="s">
        <v>28</v>
      </c>
      <c r="V55" s="9" t="s">
        <v>28</v>
      </c>
      <c r="W55" s="9" t="s">
        <v>28</v>
      </c>
      <c r="X55" s="9" t="s">
        <v>28</v>
      </c>
      <c r="Y55" s="9" t="s">
        <v>28</v>
      </c>
      <c r="Z55" s="9" t="s">
        <v>28</v>
      </c>
      <c r="AA55" s="9" t="s">
        <v>59</v>
      </c>
      <c r="AB55" s="9" t="s">
        <v>59</v>
      </c>
      <c r="AC55" s="9" t="s">
        <v>59</v>
      </c>
      <c r="AD55" s="9" t="s">
        <v>59</v>
      </c>
    </row>
    <row r="56" spans="1:30" ht="12.75">
      <c r="A56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56" s="9" t="s">
        <v>59</v>
      </c>
      <c r="C56" s="9" t="s">
        <v>28</v>
      </c>
      <c r="D56" s="9" t="s">
        <v>28</v>
      </c>
      <c r="E56" s="9" t="s">
        <v>28</v>
      </c>
      <c r="F56" s="9" t="s">
        <v>28</v>
      </c>
      <c r="G56" s="9" t="s">
        <v>28</v>
      </c>
      <c r="H56" s="9" t="s">
        <v>28</v>
      </c>
      <c r="I56" s="9" t="s">
        <v>28</v>
      </c>
      <c r="J56" s="9" t="s">
        <v>28</v>
      </c>
      <c r="K56" s="9" t="s">
        <v>28</v>
      </c>
      <c r="L56" s="9" t="s">
        <v>59</v>
      </c>
      <c r="M56" s="9" t="s">
        <v>28</v>
      </c>
      <c r="N56" s="9" t="s">
        <v>28</v>
      </c>
      <c r="O56" s="9" t="s">
        <v>28</v>
      </c>
      <c r="P56" s="9" t="s">
        <v>28</v>
      </c>
      <c r="Q56" s="9" t="s">
        <v>28</v>
      </c>
      <c r="R56" s="9" t="s">
        <v>28</v>
      </c>
      <c r="S56" s="9" t="s">
        <v>28</v>
      </c>
      <c r="T56" s="9" t="s">
        <v>28</v>
      </c>
      <c r="U56" s="9" t="s">
        <v>28</v>
      </c>
      <c r="V56" s="9" t="s">
        <v>28</v>
      </c>
      <c r="W56" s="9" t="s">
        <v>28</v>
      </c>
      <c r="X56" s="9" t="s">
        <v>28</v>
      </c>
      <c r="Y56" s="9" t="s">
        <v>28</v>
      </c>
      <c r="Z56" s="9" t="s">
        <v>28</v>
      </c>
      <c r="AA56" s="9" t="s">
        <v>59</v>
      </c>
      <c r="AB56" s="9" t="s">
        <v>59</v>
      </c>
      <c r="AC56" s="9" t="s">
        <v>59</v>
      </c>
      <c r="AD56" s="9" t="s">
        <v>59</v>
      </c>
    </row>
    <row r="57" spans="1:30" ht="12.75">
      <c r="A57" s="11" t="str">
        <f>HYPERLINK("http://www.abs.gov.au/ausstats/subscriber.nsf/LookupAttach/3415.0Data+Cubes-29.06.1123/$File/34150DS0027_2007_Divorces_Migrants.xls","Divorces 2007")</f>
        <v>Divorces 2007</v>
      </c>
      <c r="B57" s="9" t="s">
        <v>59</v>
      </c>
      <c r="C57" s="9" t="s">
        <v>28</v>
      </c>
      <c r="D57" s="9" t="s">
        <v>28</v>
      </c>
      <c r="E57" s="9" t="s">
        <v>28</v>
      </c>
      <c r="F57" s="9" t="s">
        <v>28</v>
      </c>
      <c r="G57" s="9" t="s">
        <v>28</v>
      </c>
      <c r="H57" s="9" t="s">
        <v>28</v>
      </c>
      <c r="I57" s="9" t="s">
        <v>28</v>
      </c>
      <c r="J57" s="9" t="s">
        <v>28</v>
      </c>
      <c r="K57" s="9" t="s">
        <v>28</v>
      </c>
      <c r="L57" s="9" t="s">
        <v>28</v>
      </c>
      <c r="M57" s="9" t="s">
        <v>28</v>
      </c>
      <c r="N57" s="9" t="s">
        <v>28</v>
      </c>
      <c r="O57" s="9" t="s">
        <v>28</v>
      </c>
      <c r="P57" s="9" t="s">
        <v>28</v>
      </c>
      <c r="Q57" s="9" t="s">
        <v>28</v>
      </c>
      <c r="R57" s="9" t="s">
        <v>28</v>
      </c>
      <c r="S57" s="9" t="s">
        <v>28</v>
      </c>
      <c r="T57" s="9" t="s">
        <v>28</v>
      </c>
      <c r="U57" s="9" t="s">
        <v>28</v>
      </c>
      <c r="V57" s="9" t="s">
        <v>28</v>
      </c>
      <c r="W57" s="9" t="s">
        <v>28</v>
      </c>
      <c r="X57" s="9" t="s">
        <v>28</v>
      </c>
      <c r="Y57" s="9" t="s">
        <v>28</v>
      </c>
      <c r="Z57" s="9" t="s">
        <v>28</v>
      </c>
      <c r="AA57" s="9" t="s">
        <v>59</v>
      </c>
      <c r="AB57" s="9" t="s">
        <v>28</v>
      </c>
      <c r="AC57" s="9" t="s">
        <v>28</v>
      </c>
      <c r="AD57" s="9" t="s">
        <v>28</v>
      </c>
    </row>
    <row r="58" spans="1:30" ht="12.75">
      <c r="A58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58" s="9" t="s">
        <v>59</v>
      </c>
      <c r="C58" s="9" t="s">
        <v>59</v>
      </c>
      <c r="D58" s="9" t="s">
        <v>59</v>
      </c>
      <c r="E58" s="9" t="s">
        <v>28</v>
      </c>
      <c r="F58" s="9" t="s">
        <v>28</v>
      </c>
      <c r="G58" s="9" t="s">
        <v>28</v>
      </c>
      <c r="H58" s="9" t="s">
        <v>28</v>
      </c>
      <c r="I58" s="9" t="s">
        <v>28</v>
      </c>
      <c r="J58" s="9" t="s">
        <v>28</v>
      </c>
      <c r="K58" s="9" t="s">
        <v>28</v>
      </c>
      <c r="L58" s="9" t="s">
        <v>59</v>
      </c>
      <c r="M58" s="9" t="s">
        <v>59</v>
      </c>
      <c r="N58" s="9" t="s">
        <v>28</v>
      </c>
      <c r="O58" s="9" t="s">
        <v>59</v>
      </c>
      <c r="P58" s="9" t="s">
        <v>59</v>
      </c>
      <c r="Q58" s="9" t="s">
        <v>59</v>
      </c>
      <c r="R58" s="9" t="s">
        <v>28</v>
      </c>
      <c r="S58" s="9" t="s">
        <v>28</v>
      </c>
      <c r="T58" s="9" t="s">
        <v>59</v>
      </c>
      <c r="U58" s="9" t="s">
        <v>28</v>
      </c>
      <c r="V58" s="9" t="s">
        <v>28</v>
      </c>
      <c r="W58" s="9" t="s">
        <v>28</v>
      </c>
      <c r="X58" s="9" t="s">
        <v>28</v>
      </c>
      <c r="Y58" s="9" t="s">
        <v>28</v>
      </c>
      <c r="Z58" s="9" t="s">
        <v>28</v>
      </c>
      <c r="AA58" s="9" t="s">
        <v>59</v>
      </c>
      <c r="AB58" s="9" t="s">
        <v>59</v>
      </c>
      <c r="AC58" s="9" t="s">
        <v>59</v>
      </c>
      <c r="AD58" s="9" t="s">
        <v>59</v>
      </c>
    </row>
    <row r="59" spans="1:30" ht="12.75">
      <c r="A59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59" s="9" t="s">
        <v>59</v>
      </c>
      <c r="C59" s="9" t="s">
        <v>59</v>
      </c>
      <c r="D59" s="9" t="s">
        <v>59</v>
      </c>
      <c r="E59" s="9" t="s">
        <v>28</v>
      </c>
      <c r="F59" s="9" t="s">
        <v>28</v>
      </c>
      <c r="G59" s="9" t="s">
        <v>28</v>
      </c>
      <c r="H59" s="9" t="s">
        <v>28</v>
      </c>
      <c r="I59" s="9" t="s">
        <v>28</v>
      </c>
      <c r="J59" s="9" t="s">
        <v>28</v>
      </c>
      <c r="K59" s="9" t="s">
        <v>28</v>
      </c>
      <c r="L59" s="9" t="s">
        <v>59</v>
      </c>
      <c r="M59" s="9" t="s">
        <v>59</v>
      </c>
      <c r="N59" s="9" t="s">
        <v>28</v>
      </c>
      <c r="O59" s="9" t="s">
        <v>59</v>
      </c>
      <c r="P59" s="9" t="s">
        <v>59</v>
      </c>
      <c r="Q59" s="9" t="s">
        <v>59</v>
      </c>
      <c r="R59" s="9" t="s">
        <v>28</v>
      </c>
      <c r="S59" s="9" t="s">
        <v>28</v>
      </c>
      <c r="T59" s="9" t="s">
        <v>59</v>
      </c>
      <c r="U59" s="9" t="s">
        <v>28</v>
      </c>
      <c r="V59" s="9" t="s">
        <v>28</v>
      </c>
      <c r="W59" s="9" t="s">
        <v>28</v>
      </c>
      <c r="X59" s="9" t="s">
        <v>28</v>
      </c>
      <c r="Y59" s="9" t="s">
        <v>28</v>
      </c>
      <c r="Z59" s="9" t="s">
        <v>28</v>
      </c>
      <c r="AA59" s="9" t="s">
        <v>59</v>
      </c>
      <c r="AB59" s="9" t="s">
        <v>59</v>
      </c>
      <c r="AC59" s="9" t="s">
        <v>59</v>
      </c>
      <c r="AD59" s="9" t="s">
        <v>59</v>
      </c>
    </row>
    <row r="60" spans="1:30" ht="12.75">
      <c r="A60" s="11" t="str">
        <f>HYPERLINK("http://www.abs.gov.au/ausstats/subscriber.nsf/LookupAttach/3415.0Data+Cubes-28.06.16142/$File/34150DS0088_2015_Education and Work_Migrants.xls","Education and Work 2015")</f>
        <v>Education and Work 2015</v>
      </c>
      <c r="B60" s="9" t="s">
        <v>59</v>
      </c>
      <c r="C60" s="9" t="s">
        <v>28</v>
      </c>
      <c r="D60" s="9" t="s">
        <v>28</v>
      </c>
      <c r="E60" s="9" t="s">
        <v>28</v>
      </c>
      <c r="F60" s="9" t="s">
        <v>28</v>
      </c>
      <c r="G60" s="9" t="s">
        <v>28</v>
      </c>
      <c r="H60" s="9" t="s">
        <v>28</v>
      </c>
      <c r="I60" s="9" t="s">
        <v>28</v>
      </c>
      <c r="J60" s="9" t="s">
        <v>59</v>
      </c>
      <c r="K60" s="9" t="s">
        <v>28</v>
      </c>
      <c r="L60" s="9" t="s">
        <v>59</v>
      </c>
      <c r="M60" s="9" t="s">
        <v>28</v>
      </c>
      <c r="N60" s="9" t="s">
        <v>28</v>
      </c>
      <c r="O60" s="9" t="s">
        <v>28</v>
      </c>
      <c r="P60" s="9" t="s">
        <v>28</v>
      </c>
      <c r="Q60" s="9" t="s">
        <v>28</v>
      </c>
      <c r="R60" s="9" t="s">
        <v>28</v>
      </c>
      <c r="S60" s="9" t="s">
        <v>28</v>
      </c>
      <c r="T60" s="9" t="s">
        <v>59</v>
      </c>
      <c r="U60" s="9" t="s">
        <v>59</v>
      </c>
      <c r="V60" s="9" t="s">
        <v>28</v>
      </c>
      <c r="W60" s="9" t="s">
        <v>28</v>
      </c>
      <c r="X60" s="9" t="s">
        <v>59</v>
      </c>
      <c r="Y60" s="9" t="s">
        <v>59</v>
      </c>
      <c r="Z60" s="9" t="s">
        <v>59</v>
      </c>
      <c r="AA60" s="9" t="s">
        <v>59</v>
      </c>
      <c r="AB60" s="9" t="s">
        <v>59</v>
      </c>
      <c r="AC60" s="9" t="s">
        <v>59</v>
      </c>
      <c r="AD60" s="9" t="s">
        <v>28</v>
      </c>
    </row>
    <row r="61" spans="1:30" ht="12.75">
      <c r="A61" s="11" t="str">
        <f>HYPERLINK("http://www.abs.gov.au/ausstats/subscriber.nsf/LookupAttach/3415.0Data+Cubes-19.08.15141/$File/34150DS0086_2013_Education and Work_Migrants.xls","Education and Work 2013")</f>
        <v>Education and Work 2013</v>
      </c>
      <c r="B61" s="9" t="s">
        <v>59</v>
      </c>
      <c r="C61" s="9" t="s">
        <v>28</v>
      </c>
      <c r="D61" s="9" t="s">
        <v>28</v>
      </c>
      <c r="E61" s="9" t="s">
        <v>28</v>
      </c>
      <c r="F61" s="9" t="s">
        <v>28</v>
      </c>
      <c r="G61" s="9" t="s">
        <v>28</v>
      </c>
      <c r="H61" s="9" t="s">
        <v>28</v>
      </c>
      <c r="I61" s="9" t="s">
        <v>28</v>
      </c>
      <c r="J61" s="9" t="s">
        <v>59</v>
      </c>
      <c r="K61" s="9" t="s">
        <v>28</v>
      </c>
      <c r="L61" s="9" t="s">
        <v>59</v>
      </c>
      <c r="M61" s="9" t="s">
        <v>28</v>
      </c>
      <c r="N61" s="9" t="s">
        <v>28</v>
      </c>
      <c r="O61" s="9" t="s">
        <v>28</v>
      </c>
      <c r="P61" s="9" t="s">
        <v>28</v>
      </c>
      <c r="Q61" s="9" t="s">
        <v>28</v>
      </c>
      <c r="R61" s="9" t="s">
        <v>28</v>
      </c>
      <c r="S61" s="9" t="s">
        <v>28</v>
      </c>
      <c r="T61" s="9" t="s">
        <v>59</v>
      </c>
      <c r="U61" s="9" t="s">
        <v>59</v>
      </c>
      <c r="V61" s="9" t="s">
        <v>28</v>
      </c>
      <c r="W61" s="9" t="s">
        <v>28</v>
      </c>
      <c r="X61" s="9" t="s">
        <v>59</v>
      </c>
      <c r="Y61" s="9" t="s">
        <v>59</v>
      </c>
      <c r="Z61" s="9" t="s">
        <v>59</v>
      </c>
      <c r="AA61" s="9" t="s">
        <v>59</v>
      </c>
      <c r="AB61" s="9" t="s">
        <v>59</v>
      </c>
      <c r="AC61" s="9" t="s">
        <v>59</v>
      </c>
      <c r="AD61" s="9" t="s">
        <v>28</v>
      </c>
    </row>
    <row r="62" spans="1:30" ht="12.75">
      <c r="A62" s="11" t="str">
        <f>HYPERLINK("http://www.abs.gov.au/ausstats/subscriber.nsf/LookupAttach/3415.0Data+Cubes-29.06.1125/$File/34150DS0051_2010_Education and Work_Migrants.xls","Education and Work 2010")</f>
        <v>Education and Work 2010</v>
      </c>
      <c r="B62" s="9" t="s">
        <v>59</v>
      </c>
      <c r="C62" s="9" t="s">
        <v>28</v>
      </c>
      <c r="D62" s="9" t="s">
        <v>28</v>
      </c>
      <c r="E62" s="9" t="s">
        <v>28</v>
      </c>
      <c r="F62" s="9" t="s">
        <v>28</v>
      </c>
      <c r="G62" s="9" t="s">
        <v>28</v>
      </c>
      <c r="H62" s="9" t="s">
        <v>28</v>
      </c>
      <c r="I62" s="9" t="s">
        <v>28</v>
      </c>
      <c r="J62" s="9" t="s">
        <v>28</v>
      </c>
      <c r="K62" s="9" t="s">
        <v>28</v>
      </c>
      <c r="L62" s="9" t="s">
        <v>59</v>
      </c>
      <c r="M62" s="9" t="s">
        <v>28</v>
      </c>
      <c r="N62" s="9" t="s">
        <v>28</v>
      </c>
      <c r="O62" s="9" t="s">
        <v>28</v>
      </c>
      <c r="P62" s="9" t="s">
        <v>28</v>
      </c>
      <c r="Q62" s="9" t="s">
        <v>28</v>
      </c>
      <c r="R62" s="9" t="s">
        <v>28</v>
      </c>
      <c r="S62" s="9" t="s">
        <v>28</v>
      </c>
      <c r="T62" s="9" t="s">
        <v>28</v>
      </c>
      <c r="U62" s="9" t="s">
        <v>28</v>
      </c>
      <c r="V62" s="9" t="s">
        <v>28</v>
      </c>
      <c r="W62" s="9" t="s">
        <v>28</v>
      </c>
      <c r="X62" s="9" t="s">
        <v>28</v>
      </c>
      <c r="Y62" s="9" t="s">
        <v>28</v>
      </c>
      <c r="Z62" s="9" t="s">
        <v>28</v>
      </c>
      <c r="AA62" s="9" t="s">
        <v>59</v>
      </c>
      <c r="AB62" s="9" t="s">
        <v>59</v>
      </c>
      <c r="AC62" s="9" t="s">
        <v>59</v>
      </c>
      <c r="AD62" s="9" t="s">
        <v>28</v>
      </c>
    </row>
    <row r="63" spans="1:30" ht="12.75">
      <c r="A63" s="11" t="str">
        <f>HYPERLINK("http://www.abs.gov.au/ausstats/subscriber.nsf/LookupAttach/3415.0Data+Cubes-29.06.1126/$File/34150DS0034_2007_Educ and Work_Migrants.xls","Education and Work 2007")</f>
        <v>Education and Work 2007</v>
      </c>
      <c r="B63" s="9" t="s">
        <v>59</v>
      </c>
      <c r="C63" s="9" t="s">
        <v>28</v>
      </c>
      <c r="D63" s="9" t="s">
        <v>28</v>
      </c>
      <c r="E63" s="9" t="s">
        <v>28</v>
      </c>
      <c r="F63" s="9" t="s">
        <v>28</v>
      </c>
      <c r="G63" s="9" t="s">
        <v>28</v>
      </c>
      <c r="H63" s="9" t="s">
        <v>28</v>
      </c>
      <c r="I63" s="9" t="s">
        <v>28</v>
      </c>
      <c r="J63" s="9" t="s">
        <v>28</v>
      </c>
      <c r="K63" s="9" t="s">
        <v>28</v>
      </c>
      <c r="L63" s="9" t="s">
        <v>59</v>
      </c>
      <c r="M63" s="9" t="s">
        <v>28</v>
      </c>
      <c r="N63" s="9" t="s">
        <v>28</v>
      </c>
      <c r="O63" s="9" t="s">
        <v>28</v>
      </c>
      <c r="P63" s="9" t="s">
        <v>28</v>
      </c>
      <c r="Q63" s="9" t="s">
        <v>28</v>
      </c>
      <c r="R63" s="9" t="s">
        <v>28</v>
      </c>
      <c r="S63" s="9" t="s">
        <v>28</v>
      </c>
      <c r="T63" s="9" t="s">
        <v>28</v>
      </c>
      <c r="U63" s="9" t="s">
        <v>28</v>
      </c>
      <c r="V63" s="9" t="s">
        <v>28</v>
      </c>
      <c r="W63" s="9" t="s">
        <v>28</v>
      </c>
      <c r="X63" s="9" t="s">
        <v>28</v>
      </c>
      <c r="Y63" s="9" t="s">
        <v>28</v>
      </c>
      <c r="Z63" s="9" t="s">
        <v>28</v>
      </c>
      <c r="AA63" s="9" t="s">
        <v>59</v>
      </c>
      <c r="AB63" s="9" t="s">
        <v>59</v>
      </c>
      <c r="AC63" s="9" t="s">
        <v>59</v>
      </c>
      <c r="AD63" s="9" t="s">
        <v>28</v>
      </c>
    </row>
    <row r="64" spans="1:30" ht="12.75">
      <c r="A64" s="11" t="str">
        <f>HYPERLINK("http://www.abs.gov.au/ausstats/subscriber.nsf/LookupAttach/3415.0Data+Cubes-29.06.1127/$File/34150DS0006_2006_SEW_Migrants.xls","Education and Work 2006")</f>
        <v>Education and Work 2006</v>
      </c>
      <c r="B64" s="9" t="s">
        <v>59</v>
      </c>
      <c r="C64" s="9" t="s">
        <v>28</v>
      </c>
      <c r="D64" s="9" t="s">
        <v>28</v>
      </c>
      <c r="E64" s="9" t="s">
        <v>28</v>
      </c>
      <c r="F64" s="9" t="s">
        <v>28</v>
      </c>
      <c r="G64" s="9" t="s">
        <v>28</v>
      </c>
      <c r="H64" s="9" t="s">
        <v>28</v>
      </c>
      <c r="I64" s="9" t="s">
        <v>28</v>
      </c>
      <c r="J64" s="9" t="s">
        <v>28</v>
      </c>
      <c r="K64" s="9" t="s">
        <v>28</v>
      </c>
      <c r="L64" s="9" t="s">
        <v>59</v>
      </c>
      <c r="M64" s="9" t="s">
        <v>28</v>
      </c>
      <c r="N64" s="9" t="s">
        <v>28</v>
      </c>
      <c r="O64" s="9" t="s">
        <v>28</v>
      </c>
      <c r="P64" s="9" t="s">
        <v>28</v>
      </c>
      <c r="Q64" s="9" t="s">
        <v>28</v>
      </c>
      <c r="R64" s="9" t="s">
        <v>28</v>
      </c>
      <c r="S64" s="9" t="s">
        <v>28</v>
      </c>
      <c r="T64" s="9" t="s">
        <v>28</v>
      </c>
      <c r="U64" s="9" t="s">
        <v>28</v>
      </c>
      <c r="V64" s="9" t="s">
        <v>28</v>
      </c>
      <c r="W64" s="9" t="s">
        <v>28</v>
      </c>
      <c r="X64" s="9" t="s">
        <v>28</v>
      </c>
      <c r="Y64" s="9" t="s">
        <v>28</v>
      </c>
      <c r="Z64" s="9" t="s">
        <v>28</v>
      </c>
      <c r="AA64" s="9" t="s">
        <v>59</v>
      </c>
      <c r="AB64" s="9" t="s">
        <v>59</v>
      </c>
      <c r="AC64" s="9" t="s">
        <v>59</v>
      </c>
      <c r="AD64" s="9" t="s">
        <v>28</v>
      </c>
    </row>
    <row r="65" spans="1:30" ht="12.75">
      <c r="A6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65" s="9" t="s">
        <v>59</v>
      </c>
      <c r="C65" s="9" t="s">
        <v>28</v>
      </c>
      <c r="D65" s="9" t="s">
        <v>28</v>
      </c>
      <c r="E65" s="9" t="s">
        <v>28</v>
      </c>
      <c r="F65" s="9" t="s">
        <v>28</v>
      </c>
      <c r="G65" s="9" t="s">
        <v>28</v>
      </c>
      <c r="H65" s="9" t="s">
        <v>28</v>
      </c>
      <c r="I65" s="9" t="s">
        <v>28</v>
      </c>
      <c r="J65" s="9" t="s">
        <v>28</v>
      </c>
      <c r="K65" s="9" t="s">
        <v>28</v>
      </c>
      <c r="L65" s="9" t="s">
        <v>59</v>
      </c>
      <c r="M65" s="9" t="s">
        <v>28</v>
      </c>
      <c r="N65" s="9" t="s">
        <v>28</v>
      </c>
      <c r="O65" s="9" t="s">
        <v>28</v>
      </c>
      <c r="P65" s="9" t="s">
        <v>28</v>
      </c>
      <c r="Q65" s="9" t="s">
        <v>28</v>
      </c>
      <c r="R65" s="9" t="s">
        <v>28</v>
      </c>
      <c r="S65" s="9" t="s">
        <v>28</v>
      </c>
      <c r="T65" s="9" t="s">
        <v>28</v>
      </c>
      <c r="U65" s="9" t="s">
        <v>28</v>
      </c>
      <c r="V65" s="9" t="s">
        <v>28</v>
      </c>
      <c r="W65" s="9" t="s">
        <v>28</v>
      </c>
      <c r="X65" s="9" t="s">
        <v>28</v>
      </c>
      <c r="Y65" s="9" t="s">
        <v>28</v>
      </c>
      <c r="Z65" s="9" t="s">
        <v>28</v>
      </c>
      <c r="AA65" s="9" t="s">
        <v>59</v>
      </c>
      <c r="AB65" s="9" t="s">
        <v>59</v>
      </c>
      <c r="AC65" s="9" t="s">
        <v>59</v>
      </c>
      <c r="AD65" s="9" t="s">
        <v>59</v>
      </c>
    </row>
    <row r="66" spans="1:30" ht="12.75">
      <c r="A66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66" s="9" t="s">
        <v>59</v>
      </c>
      <c r="C66" s="9" t="s">
        <v>28</v>
      </c>
      <c r="D66" s="9" t="s">
        <v>28</v>
      </c>
      <c r="E66" s="9" t="s">
        <v>28</v>
      </c>
      <c r="F66" s="9" t="s">
        <v>28</v>
      </c>
      <c r="G66" s="9" t="s">
        <v>28</v>
      </c>
      <c r="H66" s="9" t="s">
        <v>28</v>
      </c>
      <c r="I66" s="9" t="s">
        <v>28</v>
      </c>
      <c r="J66" s="9" t="s">
        <v>28</v>
      </c>
      <c r="K66" s="9" t="s">
        <v>28</v>
      </c>
      <c r="L66" s="9" t="s">
        <v>59</v>
      </c>
      <c r="M66" s="9" t="s">
        <v>28</v>
      </c>
      <c r="N66" s="9" t="s">
        <v>28</v>
      </c>
      <c r="O66" s="9" t="s">
        <v>28</v>
      </c>
      <c r="P66" s="9" t="s">
        <v>28</v>
      </c>
      <c r="Q66" s="9" t="s">
        <v>28</v>
      </c>
      <c r="R66" s="9" t="s">
        <v>28</v>
      </c>
      <c r="S66" s="9" t="s">
        <v>28</v>
      </c>
      <c r="T66" s="9" t="s">
        <v>28</v>
      </c>
      <c r="U66" s="9" t="s">
        <v>28</v>
      </c>
      <c r="V66" s="9" t="s">
        <v>28</v>
      </c>
      <c r="W66" s="9" t="s">
        <v>28</v>
      </c>
      <c r="X66" s="9" t="s">
        <v>28</v>
      </c>
      <c r="Y66" s="9" t="s">
        <v>28</v>
      </c>
      <c r="Z66" s="9" t="s">
        <v>28</v>
      </c>
      <c r="AA66" s="9" t="s">
        <v>59</v>
      </c>
      <c r="AB66" s="9" t="s">
        <v>59</v>
      </c>
      <c r="AC66" s="9" t="s">
        <v>59</v>
      </c>
      <c r="AD66" s="9" t="s">
        <v>59</v>
      </c>
    </row>
    <row r="67" spans="1:30" ht="12.75">
      <c r="A67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67" s="9" t="s">
        <v>59</v>
      </c>
      <c r="C67" s="9" t="s">
        <v>28</v>
      </c>
      <c r="D67" s="9" t="s">
        <v>28</v>
      </c>
      <c r="E67" s="9" t="s">
        <v>28</v>
      </c>
      <c r="F67" s="9" t="s">
        <v>28</v>
      </c>
      <c r="G67" s="9" t="s">
        <v>28</v>
      </c>
      <c r="H67" s="9" t="s">
        <v>28</v>
      </c>
      <c r="I67" s="9" t="s">
        <v>28</v>
      </c>
      <c r="J67" s="9" t="s">
        <v>28</v>
      </c>
      <c r="K67" s="9" t="s">
        <v>28</v>
      </c>
      <c r="L67" s="9" t="s">
        <v>59</v>
      </c>
      <c r="M67" s="9" t="s">
        <v>28</v>
      </c>
      <c r="N67" s="9" t="s">
        <v>28</v>
      </c>
      <c r="O67" s="9" t="s">
        <v>28</v>
      </c>
      <c r="P67" s="9" t="s">
        <v>28</v>
      </c>
      <c r="Q67" s="9" t="s">
        <v>28</v>
      </c>
      <c r="R67" s="9" t="s">
        <v>28</v>
      </c>
      <c r="S67" s="9" t="s">
        <v>28</v>
      </c>
      <c r="T67" s="9" t="s">
        <v>28</v>
      </c>
      <c r="U67" s="9" t="s">
        <v>28</v>
      </c>
      <c r="V67" s="9" t="s">
        <v>28</v>
      </c>
      <c r="W67" s="9" t="s">
        <v>28</v>
      </c>
      <c r="X67" s="9" t="s">
        <v>28</v>
      </c>
      <c r="Y67" s="9" t="s">
        <v>28</v>
      </c>
      <c r="Z67" s="9" t="s">
        <v>28</v>
      </c>
      <c r="AA67" s="9" t="s">
        <v>59</v>
      </c>
      <c r="AB67" s="9" t="s">
        <v>59</v>
      </c>
      <c r="AC67" s="9" t="s">
        <v>59</v>
      </c>
      <c r="AD67" s="9" t="s">
        <v>28</v>
      </c>
    </row>
    <row r="68" spans="1:30" ht="12.75">
      <c r="A68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68" s="9" t="s">
        <v>59</v>
      </c>
      <c r="C68" s="9" t="s">
        <v>28</v>
      </c>
      <c r="D68" s="9" t="s">
        <v>28</v>
      </c>
      <c r="E68" s="9" t="s">
        <v>28</v>
      </c>
      <c r="F68" s="9" t="s">
        <v>28</v>
      </c>
      <c r="G68" s="9" t="s">
        <v>28</v>
      </c>
      <c r="H68" s="9" t="s">
        <v>28</v>
      </c>
      <c r="I68" s="9" t="s">
        <v>28</v>
      </c>
      <c r="J68" s="9" t="s">
        <v>28</v>
      </c>
      <c r="K68" s="9" t="s">
        <v>28</v>
      </c>
      <c r="L68" s="9" t="s">
        <v>59</v>
      </c>
      <c r="M68" s="9" t="s">
        <v>28</v>
      </c>
      <c r="N68" s="9" t="s">
        <v>28</v>
      </c>
      <c r="O68" s="9" t="s">
        <v>28</v>
      </c>
      <c r="P68" s="9" t="s">
        <v>28</v>
      </c>
      <c r="Q68" s="9" t="s">
        <v>28</v>
      </c>
      <c r="R68" s="9" t="s">
        <v>28</v>
      </c>
      <c r="S68" s="9" t="s">
        <v>28</v>
      </c>
      <c r="T68" s="9" t="s">
        <v>28</v>
      </c>
      <c r="U68" s="9" t="s">
        <v>28</v>
      </c>
      <c r="V68" s="9" t="s">
        <v>28</v>
      </c>
      <c r="W68" s="9" t="s">
        <v>28</v>
      </c>
      <c r="X68" s="9" t="s">
        <v>28</v>
      </c>
      <c r="Y68" s="9" t="s">
        <v>28</v>
      </c>
      <c r="Z68" s="9" t="s">
        <v>28</v>
      </c>
      <c r="AA68" s="9" t="s">
        <v>59</v>
      </c>
      <c r="AB68" s="9" t="s">
        <v>59</v>
      </c>
      <c r="AC68" s="9" t="s">
        <v>59</v>
      </c>
      <c r="AD68" s="9" t="s">
        <v>28</v>
      </c>
    </row>
    <row r="69" spans="1:30" ht="12.75">
      <c r="A69" s="11" t="str">
        <f>HYPERLINK("http://www.abs.gov.au/ausstats/subscriber.nsf/LookupAttach/3415.0Data+Cubes-29.06.1131/$File/34150DS0031_2007_FOE_Migrants.xls","Forms of Employment 2007")</f>
        <v>Forms of Employment 2007</v>
      </c>
      <c r="B69" s="9" t="s">
        <v>59</v>
      </c>
      <c r="C69" s="9" t="s">
        <v>28</v>
      </c>
      <c r="D69" s="9" t="s">
        <v>28</v>
      </c>
      <c r="E69" s="9" t="s">
        <v>28</v>
      </c>
      <c r="F69" s="9" t="s">
        <v>28</v>
      </c>
      <c r="G69" s="9" t="s">
        <v>28</v>
      </c>
      <c r="H69" s="9" t="s">
        <v>28</v>
      </c>
      <c r="I69" s="9" t="s">
        <v>28</v>
      </c>
      <c r="J69" s="9" t="s">
        <v>28</v>
      </c>
      <c r="K69" s="9" t="s">
        <v>28</v>
      </c>
      <c r="L69" s="9" t="s">
        <v>59</v>
      </c>
      <c r="M69" s="9" t="s">
        <v>28</v>
      </c>
      <c r="N69" s="9" t="s">
        <v>28</v>
      </c>
      <c r="O69" s="9" t="s">
        <v>28</v>
      </c>
      <c r="P69" s="9" t="s">
        <v>28</v>
      </c>
      <c r="Q69" s="9" t="s">
        <v>28</v>
      </c>
      <c r="R69" s="9" t="s">
        <v>28</v>
      </c>
      <c r="S69" s="9" t="s">
        <v>28</v>
      </c>
      <c r="T69" s="9" t="s">
        <v>28</v>
      </c>
      <c r="U69" s="9" t="s">
        <v>28</v>
      </c>
      <c r="V69" s="9" t="s">
        <v>28</v>
      </c>
      <c r="W69" s="9" t="s">
        <v>28</v>
      </c>
      <c r="X69" s="9" t="s">
        <v>28</v>
      </c>
      <c r="Y69" s="9" t="s">
        <v>28</v>
      </c>
      <c r="Z69" s="9" t="s">
        <v>28</v>
      </c>
      <c r="AA69" s="9" t="s">
        <v>59</v>
      </c>
      <c r="AB69" s="9" t="s">
        <v>59</v>
      </c>
      <c r="AC69" s="9" t="s">
        <v>59</v>
      </c>
      <c r="AD69" s="9" t="s">
        <v>28</v>
      </c>
    </row>
    <row r="70" spans="1:30" ht="12.75">
      <c r="A70" s="11" t="str">
        <f>HYPERLINK("http://www.abs.gov.au/ausstats/subscriber.nsf/LookupAttach/3415.0Data+Cubes-19.08.15185/$File/41590do012.xls","General Social Survey 2014 Table 12")</f>
        <v>General Social Survey 2014 Table 12</v>
      </c>
      <c r="B70" s="9" t="s">
        <v>59</v>
      </c>
      <c r="C70" s="9" t="s">
        <v>28</v>
      </c>
      <c r="D70" s="9" t="s">
        <v>28</v>
      </c>
      <c r="E70" s="9" t="s">
        <v>28</v>
      </c>
      <c r="F70" s="9" t="s">
        <v>28</v>
      </c>
      <c r="G70" s="9" t="s">
        <v>28</v>
      </c>
      <c r="H70" s="9" t="s">
        <v>28</v>
      </c>
      <c r="I70" s="9" t="s">
        <v>28</v>
      </c>
      <c r="J70" s="9" t="s">
        <v>59</v>
      </c>
      <c r="K70" s="9" t="s">
        <v>28</v>
      </c>
      <c r="L70" s="9" t="s">
        <v>59</v>
      </c>
      <c r="M70" s="9" t="s">
        <v>59</v>
      </c>
      <c r="N70" s="9" t="s">
        <v>28</v>
      </c>
      <c r="O70" s="9" t="s">
        <v>59</v>
      </c>
      <c r="P70" s="9" t="s">
        <v>28</v>
      </c>
      <c r="Q70" s="9" t="s">
        <v>59</v>
      </c>
      <c r="R70" s="9" t="s">
        <v>28</v>
      </c>
      <c r="S70" s="9" t="s">
        <v>28</v>
      </c>
      <c r="T70" s="9" t="s">
        <v>59</v>
      </c>
      <c r="U70" s="9" t="s">
        <v>59</v>
      </c>
      <c r="V70" s="9" t="s">
        <v>28</v>
      </c>
      <c r="W70" s="9" t="s">
        <v>28</v>
      </c>
      <c r="X70" s="9" t="s">
        <v>59</v>
      </c>
      <c r="Y70" s="9" t="s">
        <v>59</v>
      </c>
      <c r="Z70" s="9" t="s">
        <v>28</v>
      </c>
      <c r="AA70" s="9" t="s">
        <v>59</v>
      </c>
      <c r="AB70" s="9" t="s">
        <v>59</v>
      </c>
      <c r="AC70" s="9" t="s">
        <v>59</v>
      </c>
      <c r="AD70" s="9" t="s">
        <v>59</v>
      </c>
    </row>
    <row r="71" spans="1:30" ht="12.75">
      <c r="A71" s="11" t="str">
        <f>HYPERLINK("http://www.abs.gov.au/ausstats/subscriber.nsf/LookupAttach/3415.0Data+Cubes-29.11.11190/$File/34150DS0062_2010_GSS_migrants.xls","General Social Survey 2010")</f>
        <v>General Social Survey 2010</v>
      </c>
      <c r="B71" s="9" t="s">
        <v>59</v>
      </c>
      <c r="C71" s="9" t="s">
        <v>28</v>
      </c>
      <c r="D71" s="9" t="s">
        <v>28</v>
      </c>
      <c r="E71" s="9" t="s">
        <v>28</v>
      </c>
      <c r="F71" s="9" t="s">
        <v>28</v>
      </c>
      <c r="G71" s="9" t="s">
        <v>28</v>
      </c>
      <c r="H71" s="9" t="s">
        <v>28</v>
      </c>
      <c r="I71" s="9" t="s">
        <v>28</v>
      </c>
      <c r="J71" s="9" t="s">
        <v>59</v>
      </c>
      <c r="K71" s="9" t="s">
        <v>28</v>
      </c>
      <c r="L71" s="9" t="s">
        <v>59</v>
      </c>
      <c r="M71" s="9" t="s">
        <v>28</v>
      </c>
      <c r="N71" s="9" t="s">
        <v>28</v>
      </c>
      <c r="O71" s="9" t="s">
        <v>59</v>
      </c>
      <c r="P71" s="9" t="s">
        <v>28</v>
      </c>
      <c r="Q71" s="9" t="s">
        <v>59</v>
      </c>
      <c r="R71" s="9" t="s">
        <v>28</v>
      </c>
      <c r="S71" s="9" t="s">
        <v>28</v>
      </c>
      <c r="T71" s="9" t="s">
        <v>59</v>
      </c>
      <c r="U71" s="9" t="s">
        <v>28</v>
      </c>
      <c r="V71" s="9" t="s">
        <v>28</v>
      </c>
      <c r="W71" s="9" t="s">
        <v>28</v>
      </c>
      <c r="X71" s="9" t="s">
        <v>59</v>
      </c>
      <c r="Y71" s="9" t="s">
        <v>28</v>
      </c>
      <c r="Z71" s="9" t="s">
        <v>28</v>
      </c>
      <c r="AA71" s="9" t="s">
        <v>59</v>
      </c>
      <c r="AB71" s="9" t="s">
        <v>59</v>
      </c>
      <c r="AC71" s="9" t="s">
        <v>59</v>
      </c>
      <c r="AD71" s="9" t="s">
        <v>59</v>
      </c>
    </row>
    <row r="72" spans="1:30" ht="12.75">
      <c r="A72" s="11" t="str">
        <f>HYPERLINK("http://www.abs.gov.au/ausstats/subscriber.nsf/LookupAttach/3415.0Data+Cubes-29.06.1132/$File/34150DS0007_2006_GSS_Migrants.xls","General Social Survey 2006")</f>
        <v>General Social Survey 2006</v>
      </c>
      <c r="B72" s="9" t="s">
        <v>59</v>
      </c>
      <c r="C72" s="9" t="s">
        <v>28</v>
      </c>
      <c r="D72" s="9" t="s">
        <v>28</v>
      </c>
      <c r="E72" s="9" t="s">
        <v>28</v>
      </c>
      <c r="F72" s="9" t="s">
        <v>28</v>
      </c>
      <c r="G72" s="9" t="s">
        <v>28</v>
      </c>
      <c r="H72" s="9" t="s">
        <v>28</v>
      </c>
      <c r="I72" s="9" t="s">
        <v>28</v>
      </c>
      <c r="J72" s="9" t="s">
        <v>59</v>
      </c>
      <c r="K72" s="9" t="s">
        <v>28</v>
      </c>
      <c r="L72" s="9" t="s">
        <v>59</v>
      </c>
      <c r="M72" s="9" t="s">
        <v>28</v>
      </c>
      <c r="N72" s="9" t="s">
        <v>28</v>
      </c>
      <c r="O72" s="9" t="s">
        <v>59</v>
      </c>
      <c r="P72" s="9" t="s">
        <v>28</v>
      </c>
      <c r="Q72" s="9" t="s">
        <v>59</v>
      </c>
      <c r="R72" s="9" t="s">
        <v>28</v>
      </c>
      <c r="S72" s="9" t="s">
        <v>28</v>
      </c>
      <c r="T72" s="9" t="s">
        <v>59</v>
      </c>
      <c r="U72" s="9" t="s">
        <v>28</v>
      </c>
      <c r="V72" s="9" t="s">
        <v>28</v>
      </c>
      <c r="W72" s="9" t="s">
        <v>28</v>
      </c>
      <c r="X72" s="9" t="s">
        <v>59</v>
      </c>
      <c r="Y72" s="9" t="s">
        <v>28</v>
      </c>
      <c r="Z72" s="9" t="s">
        <v>28</v>
      </c>
      <c r="AA72" s="9" t="s">
        <v>59</v>
      </c>
      <c r="AB72" s="9" t="s">
        <v>59</v>
      </c>
      <c r="AC72" s="9" t="s">
        <v>59</v>
      </c>
      <c r="AD72" s="9" t="s">
        <v>59</v>
      </c>
    </row>
    <row r="73" spans="1:30" ht="12.75">
      <c r="A73" s="11" t="str">
        <f>HYPERLINK("http://www.abs.gov.au/ausstats/subscriber.nsf/LookupAttach/3415.0Data+Cubes-29.06.1133/$File/34150DS0008_2002_GSS_Migrants.xls","General Social Survey 2002")</f>
        <v>General Social Survey 2002</v>
      </c>
      <c r="B73" s="9" t="s">
        <v>59</v>
      </c>
      <c r="C73" s="9" t="s">
        <v>28</v>
      </c>
      <c r="D73" s="9" t="s">
        <v>28</v>
      </c>
      <c r="E73" s="9" t="s">
        <v>28</v>
      </c>
      <c r="F73" s="9" t="s">
        <v>28</v>
      </c>
      <c r="G73" s="9" t="s">
        <v>28</v>
      </c>
      <c r="H73" s="9" t="s">
        <v>28</v>
      </c>
      <c r="I73" s="9" t="s">
        <v>28</v>
      </c>
      <c r="J73" s="9" t="s">
        <v>28</v>
      </c>
      <c r="K73" s="9" t="s">
        <v>28</v>
      </c>
      <c r="L73" s="9" t="s">
        <v>59</v>
      </c>
      <c r="M73" s="9" t="s">
        <v>28</v>
      </c>
      <c r="N73" s="9" t="s">
        <v>28</v>
      </c>
      <c r="O73" s="9" t="s">
        <v>59</v>
      </c>
      <c r="P73" s="9" t="s">
        <v>28</v>
      </c>
      <c r="Q73" s="9" t="s">
        <v>59</v>
      </c>
      <c r="R73" s="9" t="s">
        <v>28</v>
      </c>
      <c r="S73" s="9" t="s">
        <v>28</v>
      </c>
      <c r="T73" s="9" t="s">
        <v>28</v>
      </c>
      <c r="U73" s="9" t="s">
        <v>28</v>
      </c>
      <c r="V73" s="9" t="s">
        <v>28</v>
      </c>
      <c r="W73" s="9" t="s">
        <v>28</v>
      </c>
      <c r="X73" s="9" t="s">
        <v>28</v>
      </c>
      <c r="Y73" s="9" t="s">
        <v>28</v>
      </c>
      <c r="Z73" s="9" t="s">
        <v>28</v>
      </c>
      <c r="AA73" s="9" t="s">
        <v>59</v>
      </c>
      <c r="AB73" s="9" t="s">
        <v>59</v>
      </c>
      <c r="AC73" s="9" t="s">
        <v>59</v>
      </c>
      <c r="AD73" s="9" t="s">
        <v>59</v>
      </c>
    </row>
    <row r="74" spans="1:30" ht="12.75">
      <c r="A74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74" s="9" t="s">
        <v>59</v>
      </c>
      <c r="C74" s="9" t="s">
        <v>28</v>
      </c>
      <c r="D74" s="9" t="s">
        <v>28</v>
      </c>
      <c r="E74" s="9" t="s">
        <v>28</v>
      </c>
      <c r="F74" s="9" t="s">
        <v>28</v>
      </c>
      <c r="G74" s="9" t="s">
        <v>28</v>
      </c>
      <c r="H74" s="9" t="s">
        <v>28</v>
      </c>
      <c r="I74" s="9" t="s">
        <v>28</v>
      </c>
      <c r="J74" s="9" t="s">
        <v>28</v>
      </c>
      <c r="K74" s="9" t="s">
        <v>28</v>
      </c>
      <c r="L74" s="9" t="s">
        <v>59</v>
      </c>
      <c r="M74" s="9" t="s">
        <v>28</v>
      </c>
      <c r="N74" s="9" t="s">
        <v>28</v>
      </c>
      <c r="O74" s="9" t="s">
        <v>28</v>
      </c>
      <c r="P74" s="9" t="s">
        <v>28</v>
      </c>
      <c r="Q74" s="9" t="s">
        <v>28</v>
      </c>
      <c r="R74" s="9" t="s">
        <v>28</v>
      </c>
      <c r="S74" s="9" t="s">
        <v>28</v>
      </c>
      <c r="T74" s="9" t="s">
        <v>28</v>
      </c>
      <c r="U74" s="9" t="s">
        <v>28</v>
      </c>
      <c r="V74" s="9" t="s">
        <v>28</v>
      </c>
      <c r="W74" s="9" t="s">
        <v>28</v>
      </c>
      <c r="X74" s="9" t="s">
        <v>28</v>
      </c>
      <c r="Y74" s="9" t="s">
        <v>28</v>
      </c>
      <c r="Z74" s="9" t="s">
        <v>28</v>
      </c>
      <c r="AA74" s="9" t="s">
        <v>59</v>
      </c>
      <c r="AB74" s="9" t="s">
        <v>59</v>
      </c>
      <c r="AC74" s="9" t="s">
        <v>59</v>
      </c>
      <c r="AD74" s="9" t="s">
        <v>59</v>
      </c>
    </row>
    <row r="75" spans="1:30" ht="12.75">
      <c r="A7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75" s="9" t="s">
        <v>59</v>
      </c>
      <c r="C75" s="9" t="s">
        <v>28</v>
      </c>
      <c r="D75" s="9" t="s">
        <v>28</v>
      </c>
      <c r="E75" s="9" t="s">
        <v>28</v>
      </c>
      <c r="F75" s="9" t="s">
        <v>28</v>
      </c>
      <c r="G75" s="9" t="s">
        <v>28</v>
      </c>
      <c r="H75" s="9" t="s">
        <v>28</v>
      </c>
      <c r="I75" s="9" t="s">
        <v>28</v>
      </c>
      <c r="J75" s="9" t="s">
        <v>28</v>
      </c>
      <c r="K75" s="9" t="s">
        <v>28</v>
      </c>
      <c r="L75" s="9" t="s">
        <v>59</v>
      </c>
      <c r="M75" s="9" t="s">
        <v>28</v>
      </c>
      <c r="N75" s="9" t="s">
        <v>28</v>
      </c>
      <c r="O75" s="9" t="s">
        <v>28</v>
      </c>
      <c r="P75" s="9" t="s">
        <v>28</v>
      </c>
      <c r="Q75" s="9" t="s">
        <v>28</v>
      </c>
      <c r="R75" s="9" t="s">
        <v>28</v>
      </c>
      <c r="S75" s="9" t="s">
        <v>28</v>
      </c>
      <c r="T75" s="9" t="s">
        <v>28</v>
      </c>
      <c r="U75" s="9" t="s">
        <v>28</v>
      </c>
      <c r="V75" s="9" t="s">
        <v>28</v>
      </c>
      <c r="W75" s="9" t="s">
        <v>28</v>
      </c>
      <c r="X75" s="9" t="s">
        <v>28</v>
      </c>
      <c r="Y75" s="9" t="s">
        <v>28</v>
      </c>
      <c r="Z75" s="9" t="s">
        <v>28</v>
      </c>
      <c r="AA75" s="9" t="s">
        <v>59</v>
      </c>
      <c r="AB75" s="9" t="s">
        <v>59</v>
      </c>
      <c r="AC75" s="9" t="s">
        <v>59</v>
      </c>
      <c r="AD75" s="9" t="s">
        <v>59</v>
      </c>
    </row>
    <row r="76" spans="1:30" ht="12.75">
      <c r="A76" s="11" t="str">
        <f>HYPERLINK("http://www.abs.gov.au/ausstats/Subscriber.nsf/LookupAttach/3415.0Data+Cubes-29.11.11240/$File/34150DS0035_2005-06_SIH_rev_Migrants.xls","Income and Housing 2005–06")</f>
        <v>Income and Housing 2005–06</v>
      </c>
      <c r="B76" s="9" t="s">
        <v>59</v>
      </c>
      <c r="C76" s="9" t="s">
        <v>28</v>
      </c>
      <c r="D76" s="9" t="s">
        <v>28</v>
      </c>
      <c r="E76" s="9" t="s">
        <v>28</v>
      </c>
      <c r="F76" s="9" t="s">
        <v>28</v>
      </c>
      <c r="G76" s="9" t="s">
        <v>28</v>
      </c>
      <c r="H76" s="9" t="s">
        <v>28</v>
      </c>
      <c r="I76" s="9" t="s">
        <v>28</v>
      </c>
      <c r="J76" s="9" t="s">
        <v>28</v>
      </c>
      <c r="K76" s="9" t="s">
        <v>28</v>
      </c>
      <c r="L76" s="9" t="s">
        <v>59</v>
      </c>
      <c r="M76" s="9" t="s">
        <v>28</v>
      </c>
      <c r="N76" s="9" t="s">
        <v>28</v>
      </c>
      <c r="O76" s="9" t="s">
        <v>28</v>
      </c>
      <c r="P76" s="9" t="s">
        <v>28</v>
      </c>
      <c r="Q76" s="9" t="s">
        <v>28</v>
      </c>
      <c r="R76" s="9" t="s">
        <v>28</v>
      </c>
      <c r="S76" s="9" t="s">
        <v>28</v>
      </c>
      <c r="T76" s="9" t="s">
        <v>28</v>
      </c>
      <c r="U76" s="9" t="s">
        <v>28</v>
      </c>
      <c r="V76" s="9" t="s">
        <v>28</v>
      </c>
      <c r="W76" s="9" t="s">
        <v>28</v>
      </c>
      <c r="X76" s="9" t="s">
        <v>28</v>
      </c>
      <c r="Y76" s="9" t="s">
        <v>28</v>
      </c>
      <c r="Z76" s="9" t="s">
        <v>28</v>
      </c>
      <c r="AA76" s="9" t="s">
        <v>59</v>
      </c>
      <c r="AB76" s="9" t="s">
        <v>59</v>
      </c>
      <c r="AC76" s="9" t="s">
        <v>59</v>
      </c>
      <c r="AD76" s="9" t="s">
        <v>59</v>
      </c>
    </row>
    <row r="77" spans="1:30" ht="12.75">
      <c r="A77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B77" s="9" t="s">
        <v>59</v>
      </c>
      <c r="C77" s="9" t="s">
        <v>28</v>
      </c>
      <c r="D77" s="9" t="s">
        <v>28</v>
      </c>
      <c r="E77" s="9" t="s">
        <v>28</v>
      </c>
      <c r="F77" s="9" t="s">
        <v>28</v>
      </c>
      <c r="G77" s="9" t="s">
        <v>28</v>
      </c>
      <c r="H77" s="9" t="s">
        <v>28</v>
      </c>
      <c r="I77" s="9" t="s">
        <v>28</v>
      </c>
      <c r="J77" s="9" t="s">
        <v>28</v>
      </c>
      <c r="K77" s="9" t="s">
        <v>28</v>
      </c>
      <c r="L77" s="9" t="s">
        <v>59</v>
      </c>
      <c r="M77" s="9" t="s">
        <v>28</v>
      </c>
      <c r="N77" s="9" t="s">
        <v>28</v>
      </c>
      <c r="O77" s="9" t="s">
        <v>28</v>
      </c>
      <c r="P77" s="9" t="s">
        <v>28</v>
      </c>
      <c r="Q77" s="9" t="s">
        <v>28</v>
      </c>
      <c r="R77" s="9" t="s">
        <v>28</v>
      </c>
      <c r="S77" s="9" t="s">
        <v>28</v>
      </c>
      <c r="T77" s="9" t="s">
        <v>28</v>
      </c>
      <c r="U77" s="9" t="s">
        <v>28</v>
      </c>
      <c r="V77" s="9" t="s">
        <v>28</v>
      </c>
      <c r="W77" s="9" t="s">
        <v>28</v>
      </c>
      <c r="X77" s="9" t="s">
        <v>28</v>
      </c>
      <c r="Y77" s="9" t="s">
        <v>28</v>
      </c>
      <c r="Z77" s="9" t="s">
        <v>28</v>
      </c>
      <c r="AA77" s="9" t="s">
        <v>59</v>
      </c>
      <c r="AB77" s="9" t="s">
        <v>59</v>
      </c>
      <c r="AC77" s="9" t="s">
        <v>59</v>
      </c>
      <c r="AD77" s="9" t="s">
        <v>59</v>
      </c>
    </row>
    <row r="78" spans="1:30" ht="12.75">
      <c r="A78" s="11" t="str">
        <f>HYPERLINK("http://www.abs.gov.au/ausstats/subscriber.nsf/LookupAttach/3415.0Data+Cubes-29.06.1137/$File/34150DS0010_2006_JSE_Migrants.xls","Job Search Experience 2006")</f>
        <v>Job Search Experience 2006</v>
      </c>
      <c r="B78" s="9" t="s">
        <v>59</v>
      </c>
      <c r="C78" s="9" t="s">
        <v>28</v>
      </c>
      <c r="D78" s="9" t="s">
        <v>28</v>
      </c>
      <c r="E78" s="9" t="s">
        <v>28</v>
      </c>
      <c r="F78" s="9" t="s">
        <v>28</v>
      </c>
      <c r="G78" s="9" t="s">
        <v>28</v>
      </c>
      <c r="H78" s="9" t="s">
        <v>28</v>
      </c>
      <c r="I78" s="9" t="s">
        <v>28</v>
      </c>
      <c r="J78" s="9" t="s">
        <v>28</v>
      </c>
      <c r="K78" s="9" t="s">
        <v>28</v>
      </c>
      <c r="L78" s="9" t="s">
        <v>59</v>
      </c>
      <c r="M78" s="9" t="s">
        <v>28</v>
      </c>
      <c r="N78" s="9" t="s">
        <v>28</v>
      </c>
      <c r="O78" s="9" t="s">
        <v>28</v>
      </c>
      <c r="P78" s="9" t="s">
        <v>28</v>
      </c>
      <c r="Q78" s="9" t="s">
        <v>28</v>
      </c>
      <c r="R78" s="9" t="s">
        <v>28</v>
      </c>
      <c r="S78" s="9" t="s">
        <v>28</v>
      </c>
      <c r="T78" s="9" t="s">
        <v>28</v>
      </c>
      <c r="U78" s="9" t="s">
        <v>28</v>
      </c>
      <c r="V78" s="9" t="s">
        <v>28</v>
      </c>
      <c r="W78" s="9" t="s">
        <v>28</v>
      </c>
      <c r="X78" s="9" t="s">
        <v>28</v>
      </c>
      <c r="Y78" s="9" t="s">
        <v>28</v>
      </c>
      <c r="Z78" s="9" t="s">
        <v>28</v>
      </c>
      <c r="AA78" s="9" t="s">
        <v>59</v>
      </c>
      <c r="AB78" s="9" t="s">
        <v>59</v>
      </c>
      <c r="AC78" s="9" t="s">
        <v>59</v>
      </c>
      <c r="AD78" s="9" t="s">
        <v>59</v>
      </c>
    </row>
    <row r="79" spans="1:30" ht="12.75">
      <c r="A79" s="11" t="str">
        <f>HYPERLINK("http://www.abs.gov.au/ausstats/subscriber.nsf/LookupAttach/3415.0Data+Cubes-29.06.1138/$File/34150DS0011_2007_LFS_Migrants.xls","Labour Force 2007")</f>
        <v>Labour Force 2007</v>
      </c>
      <c r="B79" s="9" t="s">
        <v>59</v>
      </c>
      <c r="C79" s="9" t="s">
        <v>28</v>
      </c>
      <c r="D79" s="9" t="s">
        <v>28</v>
      </c>
      <c r="E79" s="9" t="s">
        <v>28</v>
      </c>
      <c r="F79" s="9" t="s">
        <v>28</v>
      </c>
      <c r="G79" s="9" t="s">
        <v>28</v>
      </c>
      <c r="H79" s="9" t="s">
        <v>28</v>
      </c>
      <c r="I79" s="9" t="s">
        <v>28</v>
      </c>
      <c r="J79" s="9" t="s">
        <v>28</v>
      </c>
      <c r="K79" s="9" t="s">
        <v>28</v>
      </c>
      <c r="L79" s="9" t="s">
        <v>59</v>
      </c>
      <c r="M79" s="9" t="s">
        <v>28</v>
      </c>
      <c r="N79" s="9" t="s">
        <v>28</v>
      </c>
      <c r="O79" s="9" t="s">
        <v>28</v>
      </c>
      <c r="P79" s="9" t="s">
        <v>28</v>
      </c>
      <c r="Q79" s="9" t="s">
        <v>28</v>
      </c>
      <c r="R79" s="9" t="s">
        <v>28</v>
      </c>
      <c r="S79" s="9" t="s">
        <v>28</v>
      </c>
      <c r="T79" s="9" t="s">
        <v>28</v>
      </c>
      <c r="U79" s="9" t="s">
        <v>28</v>
      </c>
      <c r="V79" s="9" t="s">
        <v>28</v>
      </c>
      <c r="W79" s="9" t="s">
        <v>28</v>
      </c>
      <c r="X79" s="9" t="s">
        <v>28</v>
      </c>
      <c r="Y79" s="9" t="s">
        <v>28</v>
      </c>
      <c r="Z79" s="9" t="s">
        <v>28</v>
      </c>
      <c r="AA79" s="9" t="s">
        <v>59</v>
      </c>
      <c r="AB79" s="9" t="s">
        <v>59</v>
      </c>
      <c r="AC79" s="9" t="s">
        <v>59</v>
      </c>
      <c r="AD79" s="9" t="s">
        <v>28</v>
      </c>
    </row>
    <row r="80" spans="1:30" ht="12.75">
      <c r="A80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80" s="9" t="s">
        <v>59</v>
      </c>
      <c r="C80" s="9" t="s">
        <v>28</v>
      </c>
      <c r="D80" s="9" t="s">
        <v>28</v>
      </c>
      <c r="E80" s="9" t="s">
        <v>28</v>
      </c>
      <c r="F80" s="9" t="s">
        <v>28</v>
      </c>
      <c r="G80" s="9" t="s">
        <v>28</v>
      </c>
      <c r="H80" s="9" t="s">
        <v>28</v>
      </c>
      <c r="I80" s="9" t="s">
        <v>28</v>
      </c>
      <c r="J80" s="9" t="s">
        <v>59</v>
      </c>
      <c r="K80" s="9" t="s">
        <v>59</v>
      </c>
      <c r="L80" s="9" t="s">
        <v>59</v>
      </c>
      <c r="M80" s="9" t="s">
        <v>59</v>
      </c>
      <c r="N80" s="9" t="s">
        <v>28</v>
      </c>
      <c r="O80" s="9" t="s">
        <v>59</v>
      </c>
      <c r="P80" s="9" t="s">
        <v>28</v>
      </c>
      <c r="Q80" s="9" t="s">
        <v>59</v>
      </c>
      <c r="R80" s="9" t="s">
        <v>28</v>
      </c>
      <c r="S80" s="9" t="s">
        <v>28</v>
      </c>
      <c r="T80" s="9" t="s">
        <v>59</v>
      </c>
      <c r="U80" s="9" t="s">
        <v>59</v>
      </c>
      <c r="V80" s="9" t="s">
        <v>28</v>
      </c>
      <c r="W80" s="9" t="s">
        <v>28</v>
      </c>
      <c r="X80" s="9" t="s">
        <v>59</v>
      </c>
      <c r="Y80" s="9" t="s">
        <v>28</v>
      </c>
      <c r="Z80" s="9" t="s">
        <v>28</v>
      </c>
      <c r="AA80" s="9" t="s">
        <v>59</v>
      </c>
      <c r="AB80" s="9" t="s">
        <v>59</v>
      </c>
      <c r="AC80" s="9" t="s">
        <v>59</v>
      </c>
      <c r="AD80" s="9" t="s">
        <v>28</v>
      </c>
    </row>
    <row r="81" spans="1:30" ht="12.75">
      <c r="A81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81" s="9" t="s">
        <v>59</v>
      </c>
      <c r="C81" s="9" t="s">
        <v>28</v>
      </c>
      <c r="D81" s="9" t="s">
        <v>28</v>
      </c>
      <c r="E81" s="9" t="s">
        <v>28</v>
      </c>
      <c r="F81" s="9" t="s">
        <v>28</v>
      </c>
      <c r="G81" s="9" t="s">
        <v>28</v>
      </c>
      <c r="H81" s="9" t="s">
        <v>28</v>
      </c>
      <c r="I81" s="9" t="s">
        <v>59</v>
      </c>
      <c r="J81" s="9" t="s">
        <v>59</v>
      </c>
      <c r="K81" s="9" t="s">
        <v>59</v>
      </c>
      <c r="L81" s="9" t="s">
        <v>59</v>
      </c>
      <c r="M81" s="9" t="s">
        <v>59</v>
      </c>
      <c r="N81" s="9" t="s">
        <v>28</v>
      </c>
      <c r="O81" s="9" t="s">
        <v>59</v>
      </c>
      <c r="P81" s="9" t="s">
        <v>28</v>
      </c>
      <c r="Q81" s="9" t="s">
        <v>59</v>
      </c>
      <c r="R81" s="9" t="s">
        <v>28</v>
      </c>
      <c r="S81" s="9" t="s">
        <v>28</v>
      </c>
      <c r="T81" s="9" t="s">
        <v>59</v>
      </c>
      <c r="U81" s="9" t="s">
        <v>28</v>
      </c>
      <c r="V81" s="9" t="s">
        <v>28</v>
      </c>
      <c r="W81" s="9" t="s">
        <v>28</v>
      </c>
      <c r="X81" s="9" t="s">
        <v>59</v>
      </c>
      <c r="Y81" s="9" t="s">
        <v>28</v>
      </c>
      <c r="Z81" s="9" t="s">
        <v>28</v>
      </c>
      <c r="AA81" s="9" t="s">
        <v>59</v>
      </c>
      <c r="AB81" s="9" t="s">
        <v>59</v>
      </c>
      <c r="AC81" s="9" t="s">
        <v>59</v>
      </c>
      <c r="AD81" s="9" t="s">
        <v>28</v>
      </c>
    </row>
    <row r="82" spans="1:30" ht="12.75">
      <c r="A82" s="11" t="str">
        <f>HYPERLINK("http://www.abs.gov.au/ausstats/subscriber.nsf/LookupAttach/3415.0Data+Cubes-29.06.1141/$File/34150DS0052_2010_Labour_Mobility_Migrants.xls","Labour Mobility 2010")</f>
        <v>Labour Mobility 2010</v>
      </c>
      <c r="B82" s="9" t="s">
        <v>59</v>
      </c>
      <c r="C82" s="9" t="s">
        <v>28</v>
      </c>
      <c r="D82" s="9" t="s">
        <v>28</v>
      </c>
      <c r="E82" s="9" t="s">
        <v>28</v>
      </c>
      <c r="F82" s="9" t="s">
        <v>28</v>
      </c>
      <c r="G82" s="9" t="s">
        <v>28</v>
      </c>
      <c r="H82" s="9" t="s">
        <v>28</v>
      </c>
      <c r="I82" s="9" t="s">
        <v>28</v>
      </c>
      <c r="J82" s="9" t="s">
        <v>28</v>
      </c>
      <c r="K82" s="9" t="s">
        <v>28</v>
      </c>
      <c r="L82" s="9" t="s">
        <v>59</v>
      </c>
      <c r="M82" s="9" t="s">
        <v>28</v>
      </c>
      <c r="N82" s="9" t="s">
        <v>28</v>
      </c>
      <c r="O82" s="9" t="s">
        <v>28</v>
      </c>
      <c r="P82" s="9" t="s">
        <v>28</v>
      </c>
      <c r="Q82" s="9" t="s">
        <v>28</v>
      </c>
      <c r="R82" s="9" t="s">
        <v>28</v>
      </c>
      <c r="S82" s="9" t="s">
        <v>28</v>
      </c>
      <c r="T82" s="9" t="s">
        <v>28</v>
      </c>
      <c r="U82" s="9" t="s">
        <v>28</v>
      </c>
      <c r="V82" s="9" t="s">
        <v>28</v>
      </c>
      <c r="W82" s="9" t="s">
        <v>28</v>
      </c>
      <c r="X82" s="9" t="s">
        <v>28</v>
      </c>
      <c r="Y82" s="9" t="s">
        <v>28</v>
      </c>
      <c r="Z82" s="9" t="s">
        <v>28</v>
      </c>
      <c r="AA82" s="9" t="s">
        <v>59</v>
      </c>
      <c r="AB82" s="9" t="s">
        <v>59</v>
      </c>
      <c r="AC82" s="9" t="s">
        <v>59</v>
      </c>
      <c r="AD82" s="9" t="s">
        <v>28</v>
      </c>
    </row>
    <row r="83" spans="1:30" ht="12.75">
      <c r="A83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B83" s="9" t="s">
        <v>59</v>
      </c>
      <c r="C83" s="9" t="s">
        <v>28</v>
      </c>
      <c r="D83" s="9" t="s">
        <v>28</v>
      </c>
      <c r="E83" s="9" t="s">
        <v>28</v>
      </c>
      <c r="F83" s="9" t="s">
        <v>28</v>
      </c>
      <c r="G83" s="9" t="s">
        <v>28</v>
      </c>
      <c r="H83" s="9" t="s">
        <v>28</v>
      </c>
      <c r="I83" s="9" t="s">
        <v>28</v>
      </c>
      <c r="J83" s="9" t="s">
        <v>28</v>
      </c>
      <c r="K83" s="9" t="s">
        <v>28</v>
      </c>
      <c r="L83" s="9" t="s">
        <v>59</v>
      </c>
      <c r="M83" s="9" t="s">
        <v>59</v>
      </c>
      <c r="N83" s="9" t="s">
        <v>59</v>
      </c>
      <c r="O83" s="9" t="s">
        <v>59</v>
      </c>
      <c r="P83" s="9" t="s">
        <v>59</v>
      </c>
      <c r="Q83" s="9" t="s">
        <v>28</v>
      </c>
      <c r="R83" s="9" t="s">
        <v>59</v>
      </c>
      <c r="S83" s="9" t="s">
        <v>59</v>
      </c>
      <c r="T83" s="9" t="s">
        <v>59</v>
      </c>
      <c r="U83" s="9" t="s">
        <v>28</v>
      </c>
      <c r="V83" s="9" t="s">
        <v>28</v>
      </c>
      <c r="W83" s="9" t="s">
        <v>28</v>
      </c>
      <c r="X83" s="9" t="s">
        <v>28</v>
      </c>
      <c r="Y83" s="9" t="s">
        <v>28</v>
      </c>
      <c r="Z83" s="9" t="s">
        <v>28</v>
      </c>
      <c r="AA83" s="9" t="s">
        <v>59</v>
      </c>
      <c r="AB83" s="9" t="s">
        <v>59</v>
      </c>
      <c r="AC83" s="9" t="s">
        <v>59</v>
      </c>
      <c r="AD83" s="9" t="s">
        <v>59</v>
      </c>
    </row>
    <row r="84" spans="1:30" ht="12.75">
      <c r="A84" s="11" t="str">
        <f>HYPERLINK("http://www.abs.gov.au/ausstats/subscriber.nsf/LookupAttach/3415.0Data+Cubes-29.06.1142/$File/34150DS0029_2007_Marriages_Migrants.xls","Marriages 2007")</f>
        <v>Marriages 2007</v>
      </c>
      <c r="B84" s="9" t="s">
        <v>59</v>
      </c>
      <c r="C84" s="9" t="s">
        <v>28</v>
      </c>
      <c r="D84" s="9" t="s">
        <v>28</v>
      </c>
      <c r="E84" s="9" t="s">
        <v>28</v>
      </c>
      <c r="F84" s="9" t="s">
        <v>28</v>
      </c>
      <c r="G84" s="9" t="s">
        <v>28</v>
      </c>
      <c r="H84" s="9" t="s">
        <v>28</v>
      </c>
      <c r="I84" s="9" t="s">
        <v>28</v>
      </c>
      <c r="J84" s="9" t="s">
        <v>28</v>
      </c>
      <c r="K84" s="9" t="s">
        <v>28</v>
      </c>
      <c r="L84" s="9" t="s">
        <v>28</v>
      </c>
      <c r="M84" s="9" t="s">
        <v>28</v>
      </c>
      <c r="N84" s="9" t="s">
        <v>28</v>
      </c>
      <c r="O84" s="9" t="s">
        <v>28</v>
      </c>
      <c r="P84" s="9" t="s">
        <v>28</v>
      </c>
      <c r="Q84" s="9" t="s">
        <v>28</v>
      </c>
      <c r="R84" s="9" t="s">
        <v>28</v>
      </c>
      <c r="S84" s="9" t="s">
        <v>28</v>
      </c>
      <c r="T84" s="9" t="s">
        <v>28</v>
      </c>
      <c r="U84" s="9" t="s">
        <v>28</v>
      </c>
      <c r="V84" s="9" t="s">
        <v>28</v>
      </c>
      <c r="W84" s="9" t="s">
        <v>28</v>
      </c>
      <c r="X84" s="9" t="s">
        <v>28</v>
      </c>
      <c r="Y84" s="9" t="s">
        <v>28</v>
      </c>
      <c r="Z84" s="9" t="s">
        <v>28</v>
      </c>
      <c r="AA84" s="9" t="s">
        <v>59</v>
      </c>
      <c r="AB84" s="9" t="s">
        <v>28</v>
      </c>
      <c r="AC84" s="9" t="s">
        <v>28</v>
      </c>
      <c r="AD84" s="9" t="s">
        <v>28</v>
      </c>
    </row>
    <row r="85" spans="1:30" ht="12.75">
      <c r="A8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85" s="9" t="s">
        <v>59</v>
      </c>
      <c r="C85" s="9" t="s">
        <v>28</v>
      </c>
      <c r="D85" s="9" t="s">
        <v>28</v>
      </c>
      <c r="E85" s="9" t="s">
        <v>28</v>
      </c>
      <c r="F85" s="9" t="s">
        <v>28</v>
      </c>
      <c r="G85" s="9" t="s">
        <v>28</v>
      </c>
      <c r="H85" s="9" t="s">
        <v>28</v>
      </c>
      <c r="I85" s="9" t="s">
        <v>28</v>
      </c>
      <c r="J85" s="9" t="s">
        <v>28</v>
      </c>
      <c r="K85" s="9" t="s">
        <v>28</v>
      </c>
      <c r="L85" s="9" t="s">
        <v>28</v>
      </c>
      <c r="M85" s="9" t="s">
        <v>28</v>
      </c>
      <c r="N85" s="9" t="s">
        <v>28</v>
      </c>
      <c r="O85" s="9" t="s">
        <v>28</v>
      </c>
      <c r="P85" s="9" t="s">
        <v>28</v>
      </c>
      <c r="Q85" s="9" t="s">
        <v>28</v>
      </c>
      <c r="R85" s="9" t="s">
        <v>28</v>
      </c>
      <c r="S85" s="9" t="s">
        <v>28</v>
      </c>
      <c r="T85" s="9" t="s">
        <v>28</v>
      </c>
      <c r="U85" s="9" t="s">
        <v>28</v>
      </c>
      <c r="V85" s="9" t="s">
        <v>28</v>
      </c>
      <c r="W85" s="9" t="s">
        <v>28</v>
      </c>
      <c r="X85" s="9" t="s">
        <v>28</v>
      </c>
      <c r="Y85" s="9" t="s">
        <v>28</v>
      </c>
      <c r="Z85" s="9" t="s">
        <v>28</v>
      </c>
      <c r="AA85" s="9" t="s">
        <v>59</v>
      </c>
      <c r="AB85" s="9" t="s">
        <v>28</v>
      </c>
      <c r="AC85" s="9" t="s">
        <v>28</v>
      </c>
      <c r="AD85" s="9" t="s">
        <v>28</v>
      </c>
    </row>
    <row r="86" spans="1:30" ht="12.75">
      <c r="A86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86" s="9" t="s">
        <v>59</v>
      </c>
      <c r="C86" s="9" t="s">
        <v>28</v>
      </c>
      <c r="D86" s="9" t="s">
        <v>28</v>
      </c>
      <c r="E86" s="9" t="s">
        <v>28</v>
      </c>
      <c r="F86" s="9" t="s">
        <v>28</v>
      </c>
      <c r="G86" s="9" t="s">
        <v>28</v>
      </c>
      <c r="H86" s="9" t="s">
        <v>28</v>
      </c>
      <c r="I86" s="9" t="s">
        <v>28</v>
      </c>
      <c r="J86" s="9" t="s">
        <v>28</v>
      </c>
      <c r="K86" s="9" t="s">
        <v>28</v>
      </c>
      <c r="L86" s="9" t="s">
        <v>28</v>
      </c>
      <c r="M86" s="9" t="s">
        <v>28</v>
      </c>
      <c r="N86" s="9" t="s">
        <v>28</v>
      </c>
      <c r="O86" s="9" t="s">
        <v>28</v>
      </c>
      <c r="P86" s="9" t="s">
        <v>28</v>
      </c>
      <c r="Q86" s="9" t="s">
        <v>28</v>
      </c>
      <c r="R86" s="9" t="s">
        <v>28</v>
      </c>
      <c r="S86" s="9" t="s">
        <v>28</v>
      </c>
      <c r="T86" s="9" t="s">
        <v>28</v>
      </c>
      <c r="U86" s="9" t="s">
        <v>28</v>
      </c>
      <c r="V86" s="9" t="s">
        <v>28</v>
      </c>
      <c r="W86" s="9" t="s">
        <v>28</v>
      </c>
      <c r="X86" s="9" t="s">
        <v>28</v>
      </c>
      <c r="Y86" s="9" t="s">
        <v>28</v>
      </c>
      <c r="Z86" s="9" t="s">
        <v>28</v>
      </c>
      <c r="AA86" s="9" t="s">
        <v>59</v>
      </c>
      <c r="AB86" s="9" t="s">
        <v>28</v>
      </c>
      <c r="AC86" s="9" t="s">
        <v>28</v>
      </c>
      <c r="AD86" s="9" t="s">
        <v>28</v>
      </c>
    </row>
    <row r="87" spans="1:30" ht="12.75">
      <c r="A87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87" s="9" t="s">
        <v>59</v>
      </c>
      <c r="C87" s="9" t="s">
        <v>28</v>
      </c>
      <c r="D87" s="9" t="s">
        <v>28</v>
      </c>
      <c r="E87" s="9" t="s">
        <v>28</v>
      </c>
      <c r="F87" s="9" t="s">
        <v>28</v>
      </c>
      <c r="G87" s="9" t="s">
        <v>28</v>
      </c>
      <c r="H87" s="9" t="s">
        <v>28</v>
      </c>
      <c r="I87" s="9" t="s">
        <v>28</v>
      </c>
      <c r="J87" s="9" t="s">
        <v>28</v>
      </c>
      <c r="K87" s="9" t="s">
        <v>28</v>
      </c>
      <c r="L87" s="9" t="s">
        <v>28</v>
      </c>
      <c r="M87" s="9" t="s">
        <v>28</v>
      </c>
      <c r="N87" s="9" t="s">
        <v>28</v>
      </c>
      <c r="O87" s="9" t="s">
        <v>28</v>
      </c>
      <c r="P87" s="9" t="s">
        <v>28</v>
      </c>
      <c r="Q87" s="9" t="s">
        <v>28</v>
      </c>
      <c r="R87" s="9" t="s">
        <v>28</v>
      </c>
      <c r="S87" s="9" t="s">
        <v>28</v>
      </c>
      <c r="T87" s="9" t="s">
        <v>28</v>
      </c>
      <c r="U87" s="9" t="s">
        <v>28</v>
      </c>
      <c r="V87" s="9" t="s">
        <v>28</v>
      </c>
      <c r="W87" s="9" t="s">
        <v>28</v>
      </c>
      <c r="X87" s="9" t="s">
        <v>28</v>
      </c>
      <c r="Y87" s="9" t="s">
        <v>28</v>
      </c>
      <c r="Z87" s="9" t="s">
        <v>28</v>
      </c>
      <c r="AA87" s="9" t="s">
        <v>59</v>
      </c>
      <c r="AB87" s="9" t="s">
        <v>28</v>
      </c>
      <c r="AC87" s="9" t="s">
        <v>28</v>
      </c>
      <c r="AD87" s="9" t="s">
        <v>28</v>
      </c>
    </row>
    <row r="88" spans="1:30" ht="12.75">
      <c r="A88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88" s="9" t="s">
        <v>59</v>
      </c>
      <c r="C88" s="9" t="s">
        <v>28</v>
      </c>
      <c r="D88" s="9" t="s">
        <v>28</v>
      </c>
      <c r="E88" s="9" t="s">
        <v>28</v>
      </c>
      <c r="F88" s="9" t="s">
        <v>28</v>
      </c>
      <c r="G88" s="9" t="s">
        <v>28</v>
      </c>
      <c r="H88" s="9" t="s">
        <v>28</v>
      </c>
      <c r="I88" s="9" t="s">
        <v>28</v>
      </c>
      <c r="J88" s="9" t="s">
        <v>28</v>
      </c>
      <c r="K88" s="9" t="s">
        <v>28</v>
      </c>
      <c r="L88" s="9" t="s">
        <v>28</v>
      </c>
      <c r="M88" s="9" t="s">
        <v>28</v>
      </c>
      <c r="N88" s="9" t="s">
        <v>28</v>
      </c>
      <c r="O88" s="9" t="s">
        <v>28</v>
      </c>
      <c r="P88" s="9" t="s">
        <v>28</v>
      </c>
      <c r="Q88" s="9" t="s">
        <v>28</v>
      </c>
      <c r="R88" s="9" t="s">
        <v>28</v>
      </c>
      <c r="S88" s="9" t="s">
        <v>28</v>
      </c>
      <c r="T88" s="9" t="s">
        <v>28</v>
      </c>
      <c r="U88" s="9" t="s">
        <v>28</v>
      </c>
      <c r="V88" s="9" t="s">
        <v>28</v>
      </c>
      <c r="W88" s="9" t="s">
        <v>28</v>
      </c>
      <c r="X88" s="9" t="s">
        <v>28</v>
      </c>
      <c r="Y88" s="9" t="s">
        <v>28</v>
      </c>
      <c r="Z88" s="9" t="s">
        <v>28</v>
      </c>
      <c r="AA88" s="9" t="s">
        <v>59</v>
      </c>
      <c r="AB88" s="9" t="s">
        <v>28</v>
      </c>
      <c r="AC88" s="9" t="s">
        <v>28</v>
      </c>
      <c r="AD88" s="9" t="s">
        <v>28</v>
      </c>
    </row>
    <row r="89" spans="1:30" ht="12.75">
      <c r="A89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89" s="9" t="s">
        <v>59</v>
      </c>
      <c r="C89" s="9" t="s">
        <v>28</v>
      </c>
      <c r="D89" s="9" t="s">
        <v>28</v>
      </c>
      <c r="E89" s="9" t="s">
        <v>28</v>
      </c>
      <c r="F89" s="9" t="s">
        <v>28</v>
      </c>
      <c r="G89" s="9" t="s">
        <v>28</v>
      </c>
      <c r="H89" s="9" t="s">
        <v>28</v>
      </c>
      <c r="I89" s="9" t="s">
        <v>28</v>
      </c>
      <c r="J89" s="9" t="s">
        <v>28</v>
      </c>
      <c r="K89" s="9" t="s">
        <v>28</v>
      </c>
      <c r="L89" s="9" t="s">
        <v>28</v>
      </c>
      <c r="M89" s="9" t="s">
        <v>28</v>
      </c>
      <c r="N89" s="9" t="s">
        <v>28</v>
      </c>
      <c r="O89" s="9" t="s">
        <v>28</v>
      </c>
      <c r="P89" s="9" t="s">
        <v>28</v>
      </c>
      <c r="Q89" s="9" t="s">
        <v>28</v>
      </c>
      <c r="R89" s="9" t="s">
        <v>28</v>
      </c>
      <c r="S89" s="9" t="s">
        <v>28</v>
      </c>
      <c r="T89" s="9" t="s">
        <v>28</v>
      </c>
      <c r="U89" s="9" t="s">
        <v>28</v>
      </c>
      <c r="V89" s="9" t="s">
        <v>28</v>
      </c>
      <c r="W89" s="9" t="s">
        <v>28</v>
      </c>
      <c r="X89" s="9" t="s">
        <v>28</v>
      </c>
      <c r="Y89" s="9" t="s">
        <v>28</v>
      </c>
      <c r="Z89" s="9" t="s">
        <v>28</v>
      </c>
      <c r="AA89" s="9" t="s">
        <v>59</v>
      </c>
      <c r="AB89" s="9" t="s">
        <v>28</v>
      </c>
      <c r="AC89" s="9" t="s">
        <v>28</v>
      </c>
      <c r="AD89" s="9" t="s">
        <v>28</v>
      </c>
    </row>
    <row r="90" spans="1:30" ht="12.75">
      <c r="A90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90" s="9" t="s">
        <v>59</v>
      </c>
      <c r="C90" s="9" t="s">
        <v>28</v>
      </c>
      <c r="D90" s="9" t="s">
        <v>28</v>
      </c>
      <c r="E90" s="9" t="s">
        <v>28</v>
      </c>
      <c r="F90" s="9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9" t="s">
        <v>28</v>
      </c>
      <c r="L90" s="9" t="s">
        <v>28</v>
      </c>
      <c r="M90" s="9" t="s">
        <v>28</v>
      </c>
      <c r="N90" s="9" t="s">
        <v>28</v>
      </c>
      <c r="O90" s="9" t="s">
        <v>28</v>
      </c>
      <c r="P90" s="9" t="s">
        <v>28</v>
      </c>
      <c r="Q90" s="9" t="s">
        <v>28</v>
      </c>
      <c r="R90" s="9" t="s">
        <v>28</v>
      </c>
      <c r="S90" s="9" t="s">
        <v>28</v>
      </c>
      <c r="T90" s="9" t="s">
        <v>28</v>
      </c>
      <c r="U90" s="9" t="s">
        <v>28</v>
      </c>
      <c r="V90" s="9" t="s">
        <v>28</v>
      </c>
      <c r="W90" s="9" t="s">
        <v>28</v>
      </c>
      <c r="X90" s="9" t="s">
        <v>28</v>
      </c>
      <c r="Y90" s="9" t="s">
        <v>28</v>
      </c>
      <c r="Z90" s="9" t="s">
        <v>28</v>
      </c>
      <c r="AA90" s="9" t="s">
        <v>59</v>
      </c>
      <c r="AB90" s="9" t="s">
        <v>28</v>
      </c>
      <c r="AC90" s="9" t="s">
        <v>28</v>
      </c>
      <c r="AD90" s="9" t="s">
        <v>28</v>
      </c>
    </row>
    <row r="91" spans="1:30" ht="12.75">
      <c r="A91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91" s="9" t="s">
        <v>59</v>
      </c>
      <c r="C91" s="9" t="s">
        <v>28</v>
      </c>
      <c r="D91" s="9" t="s">
        <v>28</v>
      </c>
      <c r="E91" s="9" t="s">
        <v>28</v>
      </c>
      <c r="F91" s="9" t="s">
        <v>28</v>
      </c>
      <c r="G91" s="9" t="s">
        <v>28</v>
      </c>
      <c r="H91" s="9" t="s">
        <v>28</v>
      </c>
      <c r="I91" s="9" t="s">
        <v>28</v>
      </c>
      <c r="J91" s="9" t="s">
        <v>28</v>
      </c>
      <c r="K91" s="9" t="s">
        <v>28</v>
      </c>
      <c r="L91" s="9" t="s">
        <v>28</v>
      </c>
      <c r="M91" s="9" t="s">
        <v>28</v>
      </c>
      <c r="N91" s="9" t="s">
        <v>28</v>
      </c>
      <c r="O91" s="9" t="s">
        <v>28</v>
      </c>
      <c r="P91" s="9" t="s">
        <v>28</v>
      </c>
      <c r="Q91" s="9" t="s">
        <v>28</v>
      </c>
      <c r="R91" s="9" t="s">
        <v>28</v>
      </c>
      <c r="S91" s="9" t="s">
        <v>28</v>
      </c>
      <c r="T91" s="9" t="s">
        <v>28</v>
      </c>
      <c r="U91" s="9" t="s">
        <v>28</v>
      </c>
      <c r="V91" s="9" t="s">
        <v>28</v>
      </c>
      <c r="W91" s="9" t="s">
        <v>28</v>
      </c>
      <c r="X91" s="9" t="s">
        <v>28</v>
      </c>
      <c r="Y91" s="9" t="s">
        <v>28</v>
      </c>
      <c r="Z91" s="9" t="s">
        <v>28</v>
      </c>
      <c r="AA91" s="9" t="s">
        <v>59</v>
      </c>
      <c r="AB91" s="9" t="s">
        <v>28</v>
      </c>
      <c r="AC91" s="9" t="s">
        <v>28</v>
      </c>
      <c r="AD91" s="9" t="s">
        <v>28</v>
      </c>
    </row>
    <row r="92" spans="1:30" ht="12.75">
      <c r="A92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92" s="9" t="s">
        <v>59</v>
      </c>
      <c r="C92" s="9" t="s">
        <v>28</v>
      </c>
      <c r="D92" s="9" t="s">
        <v>28</v>
      </c>
      <c r="E92" s="9" t="s">
        <v>28</v>
      </c>
      <c r="F92" s="9" t="s">
        <v>28</v>
      </c>
      <c r="G92" s="9" t="s">
        <v>28</v>
      </c>
      <c r="H92" s="9" t="s">
        <v>28</v>
      </c>
      <c r="I92" s="9" t="s">
        <v>28</v>
      </c>
      <c r="J92" s="9" t="s">
        <v>28</v>
      </c>
      <c r="K92" s="9" t="s">
        <v>28</v>
      </c>
      <c r="L92" s="9" t="s">
        <v>28</v>
      </c>
      <c r="M92" s="9" t="s">
        <v>28</v>
      </c>
      <c r="N92" s="9" t="s">
        <v>28</v>
      </c>
      <c r="O92" s="9" t="s">
        <v>59</v>
      </c>
      <c r="P92" s="9" t="s">
        <v>28</v>
      </c>
      <c r="Q92" s="9" t="s">
        <v>59</v>
      </c>
      <c r="R92" s="9" t="s">
        <v>28</v>
      </c>
      <c r="S92" s="9" t="s">
        <v>28</v>
      </c>
      <c r="T92" s="9" t="s">
        <v>28</v>
      </c>
      <c r="U92" s="9" t="s">
        <v>28</v>
      </c>
      <c r="V92" s="9" t="s">
        <v>28</v>
      </c>
      <c r="W92" s="9" t="s">
        <v>28</v>
      </c>
      <c r="X92" s="9" t="s">
        <v>28</v>
      </c>
      <c r="Y92" s="9" t="s">
        <v>28</v>
      </c>
      <c r="Z92" s="9" t="s">
        <v>28</v>
      </c>
      <c r="AA92" s="9" t="s">
        <v>59</v>
      </c>
      <c r="AB92" s="9" t="s">
        <v>28</v>
      </c>
      <c r="AC92" s="9" t="s">
        <v>28</v>
      </c>
      <c r="AD92" s="9" t="s">
        <v>28</v>
      </c>
    </row>
    <row r="93" spans="1:30" ht="12.75">
      <c r="A93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B93" s="9" t="s">
        <v>59</v>
      </c>
      <c r="C93" s="9" t="s">
        <v>28</v>
      </c>
      <c r="D93" s="9" t="s">
        <v>28</v>
      </c>
      <c r="E93" s="9" t="s">
        <v>28</v>
      </c>
      <c r="F93" s="9" t="s">
        <v>28</v>
      </c>
      <c r="G93" s="9" t="s">
        <v>28</v>
      </c>
      <c r="H93" s="9" t="s">
        <v>28</v>
      </c>
      <c r="I93" s="9" t="s">
        <v>59</v>
      </c>
      <c r="J93" s="9" t="s">
        <v>28</v>
      </c>
      <c r="K93" s="9" t="s">
        <v>28</v>
      </c>
      <c r="L93" s="9" t="s">
        <v>59</v>
      </c>
      <c r="M93" s="9" t="s">
        <v>28</v>
      </c>
      <c r="N93" s="9" t="s">
        <v>28</v>
      </c>
      <c r="O93" s="9" t="s">
        <v>59</v>
      </c>
      <c r="P93" s="9" t="s">
        <v>28</v>
      </c>
      <c r="Q93" s="9" t="s">
        <v>59</v>
      </c>
      <c r="R93" s="9" t="s">
        <v>28</v>
      </c>
      <c r="S93" s="9" t="s">
        <v>28</v>
      </c>
      <c r="T93" s="9" t="s">
        <v>28</v>
      </c>
      <c r="U93" s="9" t="s">
        <v>28</v>
      </c>
      <c r="V93" s="9" t="s">
        <v>28</v>
      </c>
      <c r="W93" s="9" t="s">
        <v>28</v>
      </c>
      <c r="X93" s="9" t="s">
        <v>28</v>
      </c>
      <c r="Y93" s="9" t="s">
        <v>28</v>
      </c>
      <c r="Z93" s="9" t="s">
        <v>28</v>
      </c>
      <c r="AA93" s="9" t="s">
        <v>59</v>
      </c>
      <c r="AB93" s="9" t="s">
        <v>59</v>
      </c>
      <c r="AC93" s="9" t="s">
        <v>59</v>
      </c>
      <c r="AD93" s="9" t="s">
        <v>59</v>
      </c>
    </row>
    <row r="94" spans="1:30" ht="12.75">
      <c r="A94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94" s="9" t="s">
        <v>59</v>
      </c>
      <c r="C94" s="9" t="s">
        <v>28</v>
      </c>
      <c r="D94" s="9" t="s">
        <v>28</v>
      </c>
      <c r="E94" s="9" t="s">
        <v>28</v>
      </c>
      <c r="F94" s="9" t="s">
        <v>28</v>
      </c>
      <c r="G94" s="9" t="s">
        <v>28</v>
      </c>
      <c r="H94" s="9" t="s">
        <v>28</v>
      </c>
      <c r="I94" s="9" t="s">
        <v>28</v>
      </c>
      <c r="J94" s="9" t="s">
        <v>28</v>
      </c>
      <c r="K94" s="9" t="s">
        <v>28</v>
      </c>
      <c r="L94" s="9" t="s">
        <v>28</v>
      </c>
      <c r="M94" s="9" t="s">
        <v>28</v>
      </c>
      <c r="N94" s="9" t="s">
        <v>28</v>
      </c>
      <c r="O94" s="9" t="s">
        <v>59</v>
      </c>
      <c r="P94" s="9" t="s">
        <v>28</v>
      </c>
      <c r="Q94" s="9" t="s">
        <v>59</v>
      </c>
      <c r="R94" s="9" t="s">
        <v>28</v>
      </c>
      <c r="S94" s="9" t="s">
        <v>28</v>
      </c>
      <c r="T94" s="9" t="s">
        <v>28</v>
      </c>
      <c r="U94" s="9" t="s">
        <v>28</v>
      </c>
      <c r="V94" s="9" t="s">
        <v>28</v>
      </c>
      <c r="W94" s="9" t="s">
        <v>28</v>
      </c>
      <c r="X94" s="9" t="s">
        <v>28</v>
      </c>
      <c r="Y94" s="9" t="s">
        <v>28</v>
      </c>
      <c r="Z94" s="9" t="s">
        <v>28</v>
      </c>
      <c r="AA94" s="9" t="s">
        <v>59</v>
      </c>
      <c r="AB94" s="9" t="s">
        <v>28</v>
      </c>
      <c r="AC94" s="9" t="s">
        <v>28</v>
      </c>
      <c r="AD94" s="9" t="s">
        <v>28</v>
      </c>
    </row>
    <row r="95" spans="1:30" ht="12.75">
      <c r="A9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95" s="9" t="s">
        <v>59</v>
      </c>
      <c r="C95" s="9" t="s">
        <v>28</v>
      </c>
      <c r="D95" s="9" t="s">
        <v>28</v>
      </c>
      <c r="E95" s="9" t="s">
        <v>28</v>
      </c>
      <c r="F95" s="9" t="s">
        <v>28</v>
      </c>
      <c r="G95" s="9" t="s">
        <v>28</v>
      </c>
      <c r="H95" s="9" t="s">
        <v>28</v>
      </c>
      <c r="I95" s="9" t="s">
        <v>59</v>
      </c>
      <c r="J95" s="9" t="s">
        <v>28</v>
      </c>
      <c r="K95" s="9" t="s">
        <v>28</v>
      </c>
      <c r="L95" s="9" t="s">
        <v>59</v>
      </c>
      <c r="M95" s="9" t="s">
        <v>28</v>
      </c>
      <c r="N95" s="9" t="s">
        <v>28</v>
      </c>
      <c r="O95" s="9" t="s">
        <v>59</v>
      </c>
      <c r="P95" s="9" t="s">
        <v>28</v>
      </c>
      <c r="Q95" s="9" t="s">
        <v>59</v>
      </c>
      <c r="R95" s="9" t="s">
        <v>28</v>
      </c>
      <c r="S95" s="9" t="s">
        <v>28</v>
      </c>
      <c r="T95" s="9" t="s">
        <v>28</v>
      </c>
      <c r="U95" s="9" t="s">
        <v>28</v>
      </c>
      <c r="V95" s="9" t="s">
        <v>28</v>
      </c>
      <c r="W95" s="9" t="s">
        <v>28</v>
      </c>
      <c r="X95" s="9" t="s">
        <v>28</v>
      </c>
      <c r="Y95" s="9" t="s">
        <v>28</v>
      </c>
      <c r="Z95" s="9" t="s">
        <v>28</v>
      </c>
      <c r="AA95" s="9" t="s">
        <v>59</v>
      </c>
      <c r="AB95" s="9" t="s">
        <v>59</v>
      </c>
      <c r="AC95" s="9" t="s">
        <v>59</v>
      </c>
      <c r="AD95" s="9" t="s">
        <v>59</v>
      </c>
    </row>
    <row r="96" spans="1:30" ht="12.75">
      <c r="A96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96" s="9" t="s">
        <v>59</v>
      </c>
      <c r="C96" s="9" t="s">
        <v>28</v>
      </c>
      <c r="D96" s="9" t="s">
        <v>28</v>
      </c>
      <c r="E96" s="9" t="s">
        <v>28</v>
      </c>
      <c r="F96" s="9" t="s">
        <v>28</v>
      </c>
      <c r="G96" s="9" t="s">
        <v>28</v>
      </c>
      <c r="H96" s="9" t="s">
        <v>28</v>
      </c>
      <c r="I96" s="9" t="s">
        <v>28</v>
      </c>
      <c r="J96" s="9" t="s">
        <v>28</v>
      </c>
      <c r="K96" s="9" t="s">
        <v>28</v>
      </c>
      <c r="L96" s="9" t="s">
        <v>59</v>
      </c>
      <c r="M96" s="9" t="s">
        <v>28</v>
      </c>
      <c r="N96" s="9" t="s">
        <v>28</v>
      </c>
      <c r="O96" s="9" t="s">
        <v>28</v>
      </c>
      <c r="P96" s="9" t="s">
        <v>28</v>
      </c>
      <c r="Q96" s="9" t="s">
        <v>28</v>
      </c>
      <c r="R96" s="9" t="s">
        <v>28</v>
      </c>
      <c r="S96" s="9" t="s">
        <v>28</v>
      </c>
      <c r="T96" s="9" t="s">
        <v>28</v>
      </c>
      <c r="U96" s="9" t="s">
        <v>28</v>
      </c>
      <c r="V96" s="9" t="s">
        <v>28</v>
      </c>
      <c r="W96" s="9" t="s">
        <v>28</v>
      </c>
      <c r="X96" s="9" t="s">
        <v>28</v>
      </c>
      <c r="Y96" s="9" t="s">
        <v>28</v>
      </c>
      <c r="Z96" s="9" t="s">
        <v>28</v>
      </c>
      <c r="AA96" s="9" t="s">
        <v>59</v>
      </c>
      <c r="AB96" s="9" t="s">
        <v>59</v>
      </c>
      <c r="AC96" s="9" t="s">
        <v>59</v>
      </c>
      <c r="AD96" s="9" t="s">
        <v>59</v>
      </c>
    </row>
    <row r="97" spans="1:30" ht="12.75">
      <c r="A97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B97" s="9" t="s">
        <v>59</v>
      </c>
      <c r="C97" s="9" t="s">
        <v>28</v>
      </c>
      <c r="D97" s="9" t="s">
        <v>28</v>
      </c>
      <c r="E97" s="9" t="s">
        <v>28</v>
      </c>
      <c r="F97" s="9" t="s">
        <v>28</v>
      </c>
      <c r="G97" s="9" t="s">
        <v>28</v>
      </c>
      <c r="H97" s="9" t="s">
        <v>28</v>
      </c>
      <c r="I97" s="9" t="s">
        <v>28</v>
      </c>
      <c r="J97" s="9" t="s">
        <v>59</v>
      </c>
      <c r="K97" s="9" t="s">
        <v>59</v>
      </c>
      <c r="L97" s="9" t="s">
        <v>59</v>
      </c>
      <c r="M97" s="9" t="s">
        <v>28</v>
      </c>
      <c r="N97" s="9" t="s">
        <v>59</v>
      </c>
      <c r="O97" s="9" t="s">
        <v>28</v>
      </c>
      <c r="P97" s="9" t="s">
        <v>28</v>
      </c>
      <c r="Q97" s="9" t="s">
        <v>28</v>
      </c>
      <c r="R97" s="9" t="s">
        <v>28</v>
      </c>
      <c r="S97" s="9" t="s">
        <v>28</v>
      </c>
      <c r="T97" s="9" t="s">
        <v>59</v>
      </c>
      <c r="U97" s="9" t="s">
        <v>59</v>
      </c>
      <c r="V97" s="9" t="s">
        <v>28</v>
      </c>
      <c r="W97" s="9" t="s">
        <v>28</v>
      </c>
      <c r="X97" s="9" t="s">
        <v>59</v>
      </c>
      <c r="Y97" s="9" t="s">
        <v>59</v>
      </c>
      <c r="Z97" s="9" t="s">
        <v>59</v>
      </c>
      <c r="AA97" s="9" t="s">
        <v>59</v>
      </c>
      <c r="AB97" s="9" t="s">
        <v>59</v>
      </c>
      <c r="AC97" s="9" t="s">
        <v>59</v>
      </c>
      <c r="AD97" s="9" t="s">
        <v>59</v>
      </c>
    </row>
    <row r="98" spans="1:30" ht="12.75">
      <c r="A98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B98" s="9" t="s">
        <v>59</v>
      </c>
      <c r="C98" s="9" t="s">
        <v>28</v>
      </c>
      <c r="D98" s="9" t="s">
        <v>28</v>
      </c>
      <c r="E98" s="9" t="s">
        <v>28</v>
      </c>
      <c r="F98" s="9" t="s">
        <v>28</v>
      </c>
      <c r="G98" s="9" t="s">
        <v>28</v>
      </c>
      <c r="H98" s="9" t="s">
        <v>28</v>
      </c>
      <c r="I98" s="9" t="s">
        <v>28</v>
      </c>
      <c r="J98" s="9" t="s">
        <v>59</v>
      </c>
      <c r="K98" s="9" t="s">
        <v>59</v>
      </c>
      <c r="L98" s="9" t="s">
        <v>59</v>
      </c>
      <c r="M98" s="9" t="s">
        <v>28</v>
      </c>
      <c r="N98" s="9" t="s">
        <v>59</v>
      </c>
      <c r="O98" s="9" t="s">
        <v>28</v>
      </c>
      <c r="P98" s="9" t="s">
        <v>28</v>
      </c>
      <c r="Q98" s="9" t="s">
        <v>28</v>
      </c>
      <c r="R98" s="9" t="s">
        <v>28</v>
      </c>
      <c r="S98" s="9" t="s">
        <v>28</v>
      </c>
      <c r="T98" s="9" t="s">
        <v>59</v>
      </c>
      <c r="U98" s="9" t="s">
        <v>59</v>
      </c>
      <c r="V98" s="9" t="s">
        <v>28</v>
      </c>
      <c r="W98" s="9" t="s">
        <v>28</v>
      </c>
      <c r="X98" s="9" t="s">
        <v>59</v>
      </c>
      <c r="Y98" s="9" t="s">
        <v>59</v>
      </c>
      <c r="Z98" s="9" t="s">
        <v>59</v>
      </c>
      <c r="AA98" s="9" t="s">
        <v>59</v>
      </c>
      <c r="AB98" s="9" t="s">
        <v>59</v>
      </c>
      <c r="AC98" s="9" t="s">
        <v>59</v>
      </c>
      <c r="AD98" s="9" t="s">
        <v>59</v>
      </c>
    </row>
    <row r="99" spans="1:30" ht="12.75">
      <c r="A99" s="11" t="str">
        <f>HYPERLINK("http://www.abs.gov.au/ausstats/subscriber.nsf/LookupAttach/3415.0Data+Cubes-29.06.1148/$File/34150DS0015_2005_PSS_Migrants.xls","Personal Safety 2005")</f>
        <v>Personal Safety 2005</v>
      </c>
      <c r="B99" s="9" t="s">
        <v>59</v>
      </c>
      <c r="C99" s="9" t="s">
        <v>28</v>
      </c>
      <c r="D99" s="9" t="s">
        <v>28</v>
      </c>
      <c r="E99" s="9" t="s">
        <v>28</v>
      </c>
      <c r="F99" s="9" t="s">
        <v>28</v>
      </c>
      <c r="G99" s="9" t="s">
        <v>28</v>
      </c>
      <c r="H99" s="9" t="s">
        <v>28</v>
      </c>
      <c r="I99" s="9" t="s">
        <v>28</v>
      </c>
      <c r="J99" s="9" t="s">
        <v>28</v>
      </c>
      <c r="K99" s="9" t="s">
        <v>28</v>
      </c>
      <c r="L99" s="9" t="s">
        <v>59</v>
      </c>
      <c r="M99" s="9" t="s">
        <v>28</v>
      </c>
      <c r="N99" s="9" t="s">
        <v>28</v>
      </c>
      <c r="O99" s="9" t="s">
        <v>59</v>
      </c>
      <c r="P99" s="9" t="s">
        <v>28</v>
      </c>
      <c r="Q99" s="9" t="s">
        <v>28</v>
      </c>
      <c r="R99" s="9" t="s">
        <v>28</v>
      </c>
      <c r="S99" s="9" t="s">
        <v>28</v>
      </c>
      <c r="T99" s="9" t="s">
        <v>28</v>
      </c>
      <c r="U99" s="9" t="s">
        <v>28</v>
      </c>
      <c r="V99" s="9" t="s">
        <v>28</v>
      </c>
      <c r="W99" s="9" t="s">
        <v>28</v>
      </c>
      <c r="X99" s="9" t="s">
        <v>28</v>
      </c>
      <c r="Y99" s="9" t="s">
        <v>28</v>
      </c>
      <c r="Z99" s="9" t="s">
        <v>28</v>
      </c>
      <c r="AA99" s="9" t="s">
        <v>59</v>
      </c>
      <c r="AB99" s="9" t="s">
        <v>28</v>
      </c>
      <c r="AC99" s="9" t="s">
        <v>59</v>
      </c>
      <c r="AD99" s="9" t="s">
        <v>28</v>
      </c>
    </row>
    <row r="100" spans="1:30" ht="12.75">
      <c r="A100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100" s="9" t="s">
        <v>59</v>
      </c>
      <c r="C100" s="9" t="s">
        <v>28</v>
      </c>
      <c r="D100" s="9" t="s">
        <v>28</v>
      </c>
      <c r="E100" s="9" t="s">
        <v>28</v>
      </c>
      <c r="F100" s="9" t="s">
        <v>28</v>
      </c>
      <c r="G100" s="9" t="s">
        <v>28</v>
      </c>
      <c r="H100" s="9" t="s">
        <v>28</v>
      </c>
      <c r="I100" s="9" t="s">
        <v>28</v>
      </c>
      <c r="J100" s="9" t="s">
        <v>28</v>
      </c>
      <c r="K100" s="9" t="s">
        <v>28</v>
      </c>
      <c r="L100" s="9" t="s">
        <v>59</v>
      </c>
      <c r="M100" s="9" t="s">
        <v>28</v>
      </c>
      <c r="N100" s="9" t="s">
        <v>28</v>
      </c>
      <c r="O100" s="9" t="s">
        <v>28</v>
      </c>
      <c r="P100" s="9" t="s">
        <v>28</v>
      </c>
      <c r="Q100" s="9" t="s">
        <v>28</v>
      </c>
      <c r="R100" s="9" t="s">
        <v>28</v>
      </c>
      <c r="S100" s="9" t="s">
        <v>28</v>
      </c>
      <c r="T100" s="9" t="s">
        <v>28</v>
      </c>
      <c r="U100" s="9" t="s">
        <v>28</v>
      </c>
      <c r="V100" s="9" t="s">
        <v>28</v>
      </c>
      <c r="W100" s="9" t="s">
        <v>28</v>
      </c>
      <c r="X100" s="9" t="s">
        <v>28</v>
      </c>
      <c r="Y100" s="9" t="s">
        <v>28</v>
      </c>
      <c r="Z100" s="9" t="s">
        <v>28</v>
      </c>
      <c r="AA100" s="9" t="s">
        <v>59</v>
      </c>
      <c r="AB100" s="9" t="s">
        <v>28</v>
      </c>
      <c r="AC100" s="9" t="s">
        <v>59</v>
      </c>
      <c r="AD100" s="9" t="s">
        <v>28</v>
      </c>
    </row>
    <row r="101" spans="1:30" ht="12.75">
      <c r="A101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101" s="9" t="s">
        <v>59</v>
      </c>
      <c r="C101" s="9" t="s">
        <v>28</v>
      </c>
      <c r="D101" s="9" t="s">
        <v>28</v>
      </c>
      <c r="E101" s="9" t="s">
        <v>28</v>
      </c>
      <c r="F101" s="9" t="s">
        <v>28</v>
      </c>
      <c r="G101" s="9" t="s">
        <v>28</v>
      </c>
      <c r="H101" s="9" t="s">
        <v>28</v>
      </c>
      <c r="I101" s="9" t="s">
        <v>28</v>
      </c>
      <c r="J101" s="9" t="s">
        <v>28</v>
      </c>
      <c r="K101" s="9" t="s">
        <v>28</v>
      </c>
      <c r="L101" s="9" t="s">
        <v>59</v>
      </c>
      <c r="M101" s="9" t="s">
        <v>28</v>
      </c>
      <c r="N101" s="9" t="s">
        <v>28</v>
      </c>
      <c r="O101" s="9" t="s">
        <v>28</v>
      </c>
      <c r="P101" s="9" t="s">
        <v>28</v>
      </c>
      <c r="Q101" s="9" t="s">
        <v>28</v>
      </c>
      <c r="R101" s="9" t="s">
        <v>28</v>
      </c>
      <c r="S101" s="9" t="s">
        <v>28</v>
      </c>
      <c r="T101" s="9" t="s">
        <v>28</v>
      </c>
      <c r="U101" s="9" t="s">
        <v>28</v>
      </c>
      <c r="V101" s="9" t="s">
        <v>28</v>
      </c>
      <c r="W101" s="9" t="s">
        <v>28</v>
      </c>
      <c r="X101" s="9" t="s">
        <v>28</v>
      </c>
      <c r="Y101" s="9" t="s">
        <v>28</v>
      </c>
      <c r="Z101" s="9" t="s">
        <v>28</v>
      </c>
      <c r="AA101" s="9" t="s">
        <v>59</v>
      </c>
      <c r="AB101" s="9" t="s">
        <v>28</v>
      </c>
      <c r="AC101" s="9" t="s">
        <v>59</v>
      </c>
      <c r="AD101" s="9" t="s">
        <v>28</v>
      </c>
    </row>
    <row r="102" spans="1:30" ht="12.75">
      <c r="A102" s="11" t="str">
        <f>HYPERLINK("http://www.abs.gov.au/ausstats/subscriber.nsf/LookupAttach/4235.0Data+Cubes-22.06.164/$File/42350Do004_2015.xls","Qualifications and Work 2015")</f>
        <v>Qualifications and Work 2015</v>
      </c>
      <c r="B102" s="9" t="s">
        <v>59</v>
      </c>
      <c r="C102" s="9" t="s">
        <v>28</v>
      </c>
      <c r="D102" s="9" t="s">
        <v>28</v>
      </c>
      <c r="E102" s="9" t="s">
        <v>28</v>
      </c>
      <c r="F102" s="9" t="s">
        <v>28</v>
      </c>
      <c r="G102" s="9" t="s">
        <v>28</v>
      </c>
      <c r="H102" s="9" t="s">
        <v>28</v>
      </c>
      <c r="I102" s="9" t="s">
        <v>28</v>
      </c>
      <c r="J102" s="9" t="s">
        <v>28</v>
      </c>
      <c r="K102" s="9" t="s">
        <v>28</v>
      </c>
      <c r="L102" s="9" t="s">
        <v>59</v>
      </c>
      <c r="M102" s="9" t="s">
        <v>59</v>
      </c>
      <c r="N102" s="9" t="s">
        <v>59</v>
      </c>
      <c r="O102" s="9" t="s">
        <v>59</v>
      </c>
      <c r="P102" s="9" t="s">
        <v>59</v>
      </c>
      <c r="Q102" s="9" t="s">
        <v>59</v>
      </c>
      <c r="R102" s="9" t="s">
        <v>59</v>
      </c>
      <c r="S102" s="9" t="s">
        <v>59</v>
      </c>
      <c r="T102" s="9" t="s">
        <v>59</v>
      </c>
      <c r="U102" s="9" t="s">
        <v>59</v>
      </c>
      <c r="V102" s="9" t="s">
        <v>28</v>
      </c>
      <c r="W102" s="9" t="s">
        <v>28</v>
      </c>
      <c r="X102" s="9" t="s">
        <v>59</v>
      </c>
      <c r="Y102" s="9" t="s">
        <v>28</v>
      </c>
      <c r="Z102" s="9" t="s">
        <v>28</v>
      </c>
      <c r="AA102" s="9" t="s">
        <v>59</v>
      </c>
      <c r="AB102" s="9" t="s">
        <v>59</v>
      </c>
      <c r="AC102" s="9" t="s">
        <v>59</v>
      </c>
      <c r="AD102" s="9" t="s">
        <v>59</v>
      </c>
    </row>
    <row r="103" spans="1:30" ht="12.75">
      <c r="A103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103" s="9" t="s">
        <v>28</v>
      </c>
      <c r="C103" s="9" t="s">
        <v>28</v>
      </c>
      <c r="D103" s="9" t="s">
        <v>28</v>
      </c>
      <c r="E103" s="9" t="s">
        <v>28</v>
      </c>
      <c r="F103" s="9" t="s">
        <v>28</v>
      </c>
      <c r="G103" s="9" t="s">
        <v>28</v>
      </c>
      <c r="H103" s="9" t="s">
        <v>28</v>
      </c>
      <c r="I103" s="9" t="s">
        <v>28</v>
      </c>
      <c r="J103" s="9" t="s">
        <v>59</v>
      </c>
      <c r="K103" s="9" t="s">
        <v>28</v>
      </c>
      <c r="L103" s="9" t="s">
        <v>28</v>
      </c>
      <c r="M103" s="9" t="s">
        <v>28</v>
      </c>
      <c r="N103" s="9" t="s">
        <v>28</v>
      </c>
      <c r="O103" s="9" t="s">
        <v>59</v>
      </c>
      <c r="P103" s="9" t="s">
        <v>28</v>
      </c>
      <c r="Q103" s="9" t="s">
        <v>28</v>
      </c>
      <c r="R103" s="9" t="s">
        <v>28</v>
      </c>
      <c r="S103" s="9" t="s">
        <v>28</v>
      </c>
      <c r="T103" s="9" t="s">
        <v>59</v>
      </c>
      <c r="U103" s="9" t="s">
        <v>28</v>
      </c>
      <c r="V103" s="9" t="s">
        <v>28</v>
      </c>
      <c r="W103" s="9" t="s">
        <v>28</v>
      </c>
      <c r="X103" s="9" t="s">
        <v>59</v>
      </c>
      <c r="Y103" s="9" t="s">
        <v>59</v>
      </c>
      <c r="Z103" s="9" t="s">
        <v>28</v>
      </c>
      <c r="AA103" s="9" t="s">
        <v>59</v>
      </c>
      <c r="AB103" s="9" t="s">
        <v>59</v>
      </c>
      <c r="AC103" s="9" t="s">
        <v>59</v>
      </c>
      <c r="AD103" s="9" t="s">
        <v>59</v>
      </c>
    </row>
    <row r="104" spans="1:30" ht="12.75">
      <c r="A104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104" s="9" t="s">
        <v>59</v>
      </c>
      <c r="C104" s="9" t="s">
        <v>28</v>
      </c>
      <c r="D104" s="9" t="s">
        <v>28</v>
      </c>
      <c r="E104" s="9" t="s">
        <v>28</v>
      </c>
      <c r="F104" s="9" t="s">
        <v>28</v>
      </c>
      <c r="G104" s="9" t="s">
        <v>28</v>
      </c>
      <c r="H104" s="9" t="s">
        <v>28</v>
      </c>
      <c r="I104" s="9" t="s">
        <v>28</v>
      </c>
      <c r="J104" s="9" t="s">
        <v>28</v>
      </c>
      <c r="K104" s="9" t="s">
        <v>28</v>
      </c>
      <c r="L104" s="9" t="s">
        <v>59</v>
      </c>
      <c r="M104" s="9" t="s">
        <v>28</v>
      </c>
      <c r="N104" s="9" t="s">
        <v>28</v>
      </c>
      <c r="O104" s="9" t="s">
        <v>28</v>
      </c>
      <c r="P104" s="9" t="s">
        <v>28</v>
      </c>
      <c r="Q104" s="9" t="s">
        <v>28</v>
      </c>
      <c r="R104" s="9" t="s">
        <v>28</v>
      </c>
      <c r="S104" s="9" t="s">
        <v>28</v>
      </c>
      <c r="T104" s="9" t="s">
        <v>28</v>
      </c>
      <c r="U104" s="9" t="s">
        <v>28</v>
      </c>
      <c r="V104" s="9" t="s">
        <v>28</v>
      </c>
      <c r="W104" s="9" t="s">
        <v>28</v>
      </c>
      <c r="X104" s="9" t="s">
        <v>28</v>
      </c>
      <c r="Y104" s="9" t="s">
        <v>28</v>
      </c>
      <c r="Z104" s="9" t="s">
        <v>28</v>
      </c>
      <c r="AA104" s="9" t="s">
        <v>59</v>
      </c>
      <c r="AB104" s="9" t="s">
        <v>59</v>
      </c>
      <c r="AC104" s="9" t="s">
        <v>59</v>
      </c>
      <c r="AD104" s="9" t="s">
        <v>59</v>
      </c>
    </row>
    <row r="105" spans="1:30" ht="12.75">
      <c r="A105" s="11" t="str">
        <f>HYPERLINK("http://www.abs.gov.au/ausstats/subscriber.nsf/LookupAttach/3415.0Data+Cubes-26.07.12390/$File/34150DS0070_2011_UEW_Migrants.xls","Underemployed Workers 2011")</f>
        <v>Underemployed Workers 2011</v>
      </c>
      <c r="B105" s="9" t="s">
        <v>59</v>
      </c>
      <c r="C105" s="9" t="s">
        <v>28</v>
      </c>
      <c r="D105" s="9" t="s">
        <v>28</v>
      </c>
      <c r="E105" s="9" t="s">
        <v>28</v>
      </c>
      <c r="F105" s="9" t="s">
        <v>28</v>
      </c>
      <c r="G105" s="9" t="s">
        <v>28</v>
      </c>
      <c r="H105" s="9" t="s">
        <v>28</v>
      </c>
      <c r="I105" s="9" t="s">
        <v>28</v>
      </c>
      <c r="J105" s="9" t="s">
        <v>28</v>
      </c>
      <c r="K105" s="9" t="s">
        <v>28</v>
      </c>
      <c r="L105" s="9" t="s">
        <v>59</v>
      </c>
      <c r="M105" s="9" t="s">
        <v>28</v>
      </c>
      <c r="N105" s="9" t="s">
        <v>28</v>
      </c>
      <c r="O105" s="9" t="s">
        <v>28</v>
      </c>
      <c r="P105" s="9" t="s">
        <v>28</v>
      </c>
      <c r="Q105" s="9" t="s">
        <v>28</v>
      </c>
      <c r="R105" s="9" t="s">
        <v>28</v>
      </c>
      <c r="S105" s="9" t="s">
        <v>28</v>
      </c>
      <c r="T105" s="9" t="s">
        <v>28</v>
      </c>
      <c r="U105" s="9" t="s">
        <v>28</v>
      </c>
      <c r="V105" s="9" t="s">
        <v>28</v>
      </c>
      <c r="W105" s="9" t="s">
        <v>28</v>
      </c>
      <c r="X105" s="9" t="s">
        <v>28</v>
      </c>
      <c r="Y105" s="9" t="s">
        <v>28</v>
      </c>
      <c r="Z105" s="9" t="s">
        <v>28</v>
      </c>
      <c r="AA105" s="9" t="s">
        <v>59</v>
      </c>
      <c r="AB105" s="9" t="s">
        <v>28</v>
      </c>
      <c r="AC105" s="9" t="s">
        <v>59</v>
      </c>
      <c r="AD105" s="9" t="s">
        <v>28</v>
      </c>
    </row>
    <row r="106" spans="1:30" ht="12.75">
      <c r="A106" s="11" t="str">
        <f>HYPERLINK("http://www.abs.gov.au/ausstats/subscriber.nsf/LookupAttach/3415.0Data+Cubes-29.06.1152/$File/34150DS0036_2007_UEW_Migrants.xls","Underemployed Workers 2007")</f>
        <v>Underemployed Workers 2007</v>
      </c>
      <c r="B106" s="9" t="s">
        <v>59</v>
      </c>
      <c r="C106" s="9" t="s">
        <v>28</v>
      </c>
      <c r="D106" s="9" t="s">
        <v>28</v>
      </c>
      <c r="E106" s="9" t="s">
        <v>28</v>
      </c>
      <c r="F106" s="9" t="s">
        <v>28</v>
      </c>
      <c r="G106" s="9" t="s">
        <v>28</v>
      </c>
      <c r="H106" s="9" t="s">
        <v>28</v>
      </c>
      <c r="I106" s="9" t="s">
        <v>28</v>
      </c>
      <c r="J106" s="9" t="s">
        <v>28</v>
      </c>
      <c r="K106" s="9" t="s">
        <v>28</v>
      </c>
      <c r="L106" s="9" t="s">
        <v>59</v>
      </c>
      <c r="M106" s="9" t="s">
        <v>28</v>
      </c>
      <c r="N106" s="9" t="s">
        <v>28</v>
      </c>
      <c r="O106" s="9" t="s">
        <v>28</v>
      </c>
      <c r="P106" s="9" t="s">
        <v>28</v>
      </c>
      <c r="Q106" s="9" t="s">
        <v>28</v>
      </c>
      <c r="R106" s="9" t="s">
        <v>28</v>
      </c>
      <c r="S106" s="9" t="s">
        <v>28</v>
      </c>
      <c r="T106" s="9" t="s">
        <v>28</v>
      </c>
      <c r="U106" s="9" t="s">
        <v>28</v>
      </c>
      <c r="V106" s="9" t="s">
        <v>28</v>
      </c>
      <c r="W106" s="9" t="s">
        <v>28</v>
      </c>
      <c r="X106" s="9" t="s">
        <v>28</v>
      </c>
      <c r="Y106" s="9" t="s">
        <v>28</v>
      </c>
      <c r="Z106" s="9" t="s">
        <v>28</v>
      </c>
      <c r="AA106" s="9" t="s">
        <v>59</v>
      </c>
      <c r="AB106" s="9" t="s">
        <v>28</v>
      </c>
      <c r="AC106" s="9" t="s">
        <v>59</v>
      </c>
      <c r="AD106" s="9" t="s">
        <v>28</v>
      </c>
    </row>
    <row r="107" spans="1:30" ht="12.75">
      <c r="A107" s="11" t="str">
        <f>HYPERLINK("http://www.abs.gov.au/ausstats/subscriber.nsf/LookupAttach/3415.0Data+Cubes-29.06.1153/$File/34150DS0037_2006_Volunteers_Migrants.xls","Voluntary Work 2006")</f>
        <v>Voluntary Work 2006</v>
      </c>
      <c r="B107" s="9" t="s">
        <v>59</v>
      </c>
      <c r="C107" s="9" t="s">
        <v>28</v>
      </c>
      <c r="D107" s="9" t="s">
        <v>28</v>
      </c>
      <c r="E107" s="9" t="s">
        <v>28</v>
      </c>
      <c r="F107" s="9" t="s">
        <v>28</v>
      </c>
      <c r="G107" s="9" t="s">
        <v>28</v>
      </c>
      <c r="H107" s="9" t="s">
        <v>28</v>
      </c>
      <c r="I107" s="9" t="s">
        <v>28</v>
      </c>
      <c r="J107" s="9" t="s">
        <v>28</v>
      </c>
      <c r="K107" s="9" t="s">
        <v>28</v>
      </c>
      <c r="L107" s="9" t="s">
        <v>59</v>
      </c>
      <c r="M107" s="9" t="s">
        <v>28</v>
      </c>
      <c r="N107" s="9" t="s">
        <v>28</v>
      </c>
      <c r="O107" s="9" t="s">
        <v>59</v>
      </c>
      <c r="P107" s="9" t="s">
        <v>28</v>
      </c>
      <c r="Q107" s="9" t="s">
        <v>28</v>
      </c>
      <c r="R107" s="9" t="s">
        <v>28</v>
      </c>
      <c r="S107" s="9" t="s">
        <v>28</v>
      </c>
      <c r="T107" s="9" t="s">
        <v>28</v>
      </c>
      <c r="U107" s="9" t="s">
        <v>28</v>
      </c>
      <c r="V107" s="9" t="s">
        <v>28</v>
      </c>
      <c r="W107" s="9" t="s">
        <v>28</v>
      </c>
      <c r="X107" s="9" t="s">
        <v>28</v>
      </c>
      <c r="Y107" s="9" t="s">
        <v>28</v>
      </c>
      <c r="Z107" s="9" t="s">
        <v>28</v>
      </c>
      <c r="AA107" s="9" t="s">
        <v>59</v>
      </c>
      <c r="AB107" s="9" t="s">
        <v>59</v>
      </c>
      <c r="AC107" s="9" t="s">
        <v>59</v>
      </c>
      <c r="AD107" s="9" t="s">
        <v>59</v>
      </c>
    </row>
    <row r="108" spans="1:30" ht="12.75">
      <c r="A108" s="11" t="str">
        <f>HYPERLINK("http://www.abs.gov.au/ausstats/subscriber.nsf/LookupAttach/3415.0Data+Cubes-29.06.1155/$File/34150DS0039_2006_WTA_Migrants.xls","Working Time Arrangements 2006")</f>
        <v>Working Time Arrangements 2006</v>
      </c>
      <c r="B108" s="9" t="s">
        <v>59</v>
      </c>
      <c r="C108" s="9" t="s">
        <v>28</v>
      </c>
      <c r="D108" s="9" t="s">
        <v>28</v>
      </c>
      <c r="E108" s="9" t="s">
        <v>28</v>
      </c>
      <c r="F108" s="9" t="s">
        <v>28</v>
      </c>
      <c r="G108" s="9" t="s">
        <v>28</v>
      </c>
      <c r="H108" s="9" t="s">
        <v>28</v>
      </c>
      <c r="I108" s="9" t="s">
        <v>28</v>
      </c>
      <c r="J108" s="9" t="s">
        <v>28</v>
      </c>
      <c r="K108" s="9" t="s">
        <v>28</v>
      </c>
      <c r="L108" s="9" t="s">
        <v>59</v>
      </c>
      <c r="M108" s="9" t="s">
        <v>28</v>
      </c>
      <c r="N108" s="9" t="s">
        <v>28</v>
      </c>
      <c r="O108" s="9" t="s">
        <v>28</v>
      </c>
      <c r="P108" s="9" t="s">
        <v>28</v>
      </c>
      <c r="Q108" s="9" t="s">
        <v>28</v>
      </c>
      <c r="R108" s="9" t="s">
        <v>28</v>
      </c>
      <c r="S108" s="9" t="s">
        <v>28</v>
      </c>
      <c r="T108" s="9" t="s">
        <v>28</v>
      </c>
      <c r="U108" s="9" t="s">
        <v>28</v>
      </c>
      <c r="V108" s="9" t="s">
        <v>28</v>
      </c>
      <c r="W108" s="9" t="s">
        <v>28</v>
      </c>
      <c r="X108" s="9" t="s">
        <v>28</v>
      </c>
      <c r="Y108" s="9" t="s">
        <v>28</v>
      </c>
      <c r="Z108" s="9" t="s">
        <v>28</v>
      </c>
      <c r="AA108" s="9" t="s">
        <v>59</v>
      </c>
      <c r="AB108" s="9" t="s">
        <v>59</v>
      </c>
      <c r="AC108" s="9" t="s">
        <v>59</v>
      </c>
      <c r="AD108" s="9" t="s">
        <v>59</v>
      </c>
    </row>
    <row r="109" spans="1:30" ht="12.75">
      <c r="A109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B109" s="9" t="s">
        <v>59</v>
      </c>
      <c r="C109" s="9" t="s">
        <v>28</v>
      </c>
      <c r="D109" s="9" t="s">
        <v>28</v>
      </c>
      <c r="E109" s="9" t="s">
        <v>28</v>
      </c>
      <c r="F109" s="9" t="s">
        <v>28</v>
      </c>
      <c r="G109" s="9" t="s">
        <v>28</v>
      </c>
      <c r="H109" s="9" t="s">
        <v>28</v>
      </c>
      <c r="I109" s="9" t="s">
        <v>28</v>
      </c>
      <c r="J109" s="9" t="s">
        <v>28</v>
      </c>
      <c r="K109" s="9" t="s">
        <v>28</v>
      </c>
      <c r="L109" s="9" t="s">
        <v>28</v>
      </c>
      <c r="M109" s="9" t="s">
        <v>28</v>
      </c>
      <c r="N109" s="9" t="s">
        <v>28</v>
      </c>
      <c r="O109" s="9" t="s">
        <v>28</v>
      </c>
      <c r="P109" s="9" t="s">
        <v>28</v>
      </c>
      <c r="Q109" s="9" t="s">
        <v>28</v>
      </c>
      <c r="R109" s="9" t="s">
        <v>28</v>
      </c>
      <c r="S109" s="9" t="s">
        <v>28</v>
      </c>
      <c r="T109" s="9" t="s">
        <v>28</v>
      </c>
      <c r="U109" s="9" t="s">
        <v>28</v>
      </c>
      <c r="V109" s="9" t="s">
        <v>28</v>
      </c>
      <c r="W109" s="9" t="s">
        <v>28</v>
      </c>
      <c r="X109" s="9" t="s">
        <v>28</v>
      </c>
      <c r="Y109" s="9" t="s">
        <v>28</v>
      </c>
      <c r="Z109" s="9" t="s">
        <v>28</v>
      </c>
      <c r="AA109" s="9" t="s">
        <v>59</v>
      </c>
      <c r="AB109" s="9" t="s">
        <v>59</v>
      </c>
      <c r="AC109" s="9" t="s">
        <v>28</v>
      </c>
      <c r="AD109" s="9" t="s">
        <v>59</v>
      </c>
    </row>
    <row r="112" ht="12.75">
      <c r="A112" s="5" t="s">
        <v>96</v>
      </c>
    </row>
  </sheetData>
  <sheetProtection/>
  <autoFilter ref="B6:AD109"/>
  <mergeCells count="5">
    <mergeCell ref="B5:AD5"/>
    <mergeCell ref="B4:AD4"/>
    <mergeCell ref="A2:C2"/>
    <mergeCell ref="A3:D3"/>
    <mergeCell ref="A1:AD1"/>
  </mergeCells>
  <hyperlinks>
    <hyperlink ref="A9" r:id="rId1" display="Australian Census and Migrants Integrated Dataset 2011 Datacube - Australia"/>
    <hyperlink ref="A16" r:id="rId2" display="Australian Census and Migrants Integrated Dataset 2011 Datacube - Victoria"/>
    <hyperlink ref="A12" r:id="rId3" display="Australian Census and Migrants Integrated Dataset 2011 Datacube - Northern Territory"/>
    <hyperlink ref="A13" r:id="rId4" display="Australian Census and Migrants Integrated Dataset 2011 Datacube - Queensland"/>
    <hyperlink ref="A14" r:id="rId5" display="Australian Census and Migrants Integrated Dataset 2011 Datacube - South Australia"/>
    <hyperlink ref="A15" r:id="rId6" display="Australian Census and Migrants Integrated Dataset 2011 Datacube - Tasmania"/>
    <hyperlink ref="A17" r:id="rId7" display="Australian Census and Migrants Integrated Dataset 2011 Datacube - Western Australia"/>
    <hyperlink ref="A11" r:id="rId8" display="Australian Census and Migrants Integrated Dataset 2011 Datacube - New South Wales"/>
    <hyperlink ref="A10" r:id="rId9" display="Australian Census and Migrants Integrated Dataset 2011 Datacube - Australian Capital Territory"/>
    <hyperlink ref="A112" r:id="rId10" display="© Commonwealth of Australia 2011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geOrder="overThenDown" paperSize="9" scale="49" r:id="rId12"/>
  <headerFooter>
    <oddHeader>&amp;C&amp;A</oddHeader>
    <oddFooter>&amp;C&amp;F</oddFooter>
  </headerFooter>
  <rowBreaks count="1" manualBreakCount="1">
    <brk id="47" max="29" man="1"/>
  </rowBreaks>
  <colBreaks count="1" manualBreakCount="1">
    <brk id="15" max="65535" man="1"/>
  </colBreaks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39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31" width="11.57421875" style="8" customWidth="1"/>
    <col min="32" max="33" width="12.28125" style="8" customWidth="1"/>
    <col min="34" max="53" width="11.57421875" style="8" customWidth="1"/>
    <col min="54" max="56" width="12.7109375" style="8" customWidth="1"/>
    <col min="57" max="59" width="12.57421875" style="8" customWidth="1"/>
    <col min="60" max="60" width="12.421875" style="8" customWidth="1"/>
    <col min="61" max="85" width="11.57421875" style="8" customWidth="1"/>
    <col min="86" max="86" width="12.28125" style="8" customWidth="1"/>
    <col min="87" max="87" width="11.57421875" style="8" customWidth="1"/>
    <col min="88" max="88" width="12.00390625" style="8" customWidth="1"/>
    <col min="89" max="93" width="11.57421875" style="8" customWidth="1"/>
    <col min="94" max="94" width="12.8515625" style="8" customWidth="1"/>
    <col min="95" max="95" width="14.140625" style="8" customWidth="1"/>
    <col min="96" max="97" width="11.57421875" style="8" customWidth="1"/>
    <col min="98" max="98" width="13.7109375" style="0" customWidth="1"/>
    <col min="99" max="103" width="11.57421875" style="0" customWidth="1"/>
    <col min="104" max="104" width="11.421875" style="0" customWidth="1"/>
  </cols>
  <sheetData>
    <row r="1" spans="1:104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</row>
    <row r="2" spans="1:12" ht="22.5" customHeight="1">
      <c r="A2" s="26" t="s">
        <v>94</v>
      </c>
      <c r="B2" s="26"/>
      <c r="C2" s="26"/>
      <c r="D2"/>
      <c r="E2" s="1"/>
      <c r="F2" s="1"/>
      <c r="G2" s="1"/>
      <c r="H2" s="1"/>
      <c r="I2" s="1"/>
      <c r="J2" s="1"/>
      <c r="K2" s="1"/>
      <c r="L2" s="1"/>
    </row>
    <row r="3" spans="1:58" ht="12.75">
      <c r="A3" s="29" t="s">
        <v>95</v>
      </c>
      <c r="B3" s="29"/>
      <c r="C3" s="29"/>
      <c r="D3" s="29"/>
      <c r="E3" s="17"/>
      <c r="F3" s="17"/>
      <c r="G3" s="17"/>
      <c r="H3" s="17"/>
      <c r="I3" s="17"/>
      <c r="J3" s="17"/>
      <c r="K3" s="17"/>
      <c r="L3" s="17"/>
      <c r="BC3" s="21"/>
      <c r="BE3" s="7"/>
      <c r="BF3" s="7"/>
    </row>
    <row r="4" spans="1:104" ht="24" customHeight="1">
      <c r="A4" s="4" t="s">
        <v>26</v>
      </c>
      <c r="CT4" s="8"/>
      <c r="CU4" s="8"/>
      <c r="CV4" s="8"/>
      <c r="CW4" s="8"/>
      <c r="CX4" s="8"/>
      <c r="CY4" s="8"/>
      <c r="CZ4" s="8"/>
    </row>
    <row r="5" spans="1:104" s="12" customFormat="1" ht="91.5" customHeight="1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">
        <v>67</v>
      </c>
      <c r="E5" s="11" t="s">
        <v>68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  <c r="L5" s="11" t="s">
        <v>75</v>
      </c>
      <c r="M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N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O5" s="16" t="str">
        <f>HYPERLINK("http://www.abs.gov.au/ausstats/subscriber.nsf/LookupAttach/3301.0Data+Cubes-29.10.159/$File/33010Do009_2014.xls","Births 2014")</f>
        <v>Births 2014</v>
      </c>
      <c r="P5" s="16" t="str">
        <f>HYPERLINK("http://www.abs.gov.au/ausstats/subscriber.nsf/LookupAttach/3415.0Data+Cubes-19.08.1541/$File/34150DS0081_2013_Births_Migrants.xls","Births 2013")</f>
        <v>Births 2013</v>
      </c>
      <c r="Q5" s="16" t="str">
        <f>HYPERLINK("http://www.abs.gov.au/ausstats/subscriber.nsf/LookupAttach/3415.0Data+Cubes-19.08.1542/$File/34150DS0080_2012_Births_Migrants.xls","Births 2012")</f>
        <v>Births 2012</v>
      </c>
      <c r="R5" s="16" t="str">
        <f>HYPERLINK("http://www.abs.gov.au/ausstats/subscriber.nsf/LookupAttach/3415.0Data+Cubes-23.07.1340/$File/34150DS0077_2011_Births_Migrants.xls","Births 2011")</f>
        <v>Births 2011</v>
      </c>
      <c r="S5" s="16" t="str">
        <f>HYPERLINK("http://www.abs.gov.au/ausstats/subscriber.nsf/LookupAttach/3415.0Data+Cubes-29.11.1140/$File/34150DS0066_2010_Births_Migrants.xls","Births 2010")</f>
        <v>Births 2010</v>
      </c>
      <c r="T5" s="11" t="str">
        <f>HYPERLINK("http://www.abs.gov.au/ausstats/subscriber.nsf/LookupAttach/3415.0Data+Cubes-29.06.115/$File/34150DS0042_2009_Births_Migrants.xls","Births 2009")</f>
        <v>Births 2009</v>
      </c>
      <c r="U5" s="11" t="str">
        <f>HYPERLINK("http://www.abs.gov.au/ausstats/subscriber.nsf/LookupAttach/3415.0Data+Cubes-29.06.116/$File/34150DS0041_2008_Births_Migrants.xls","Births 2008")</f>
        <v>Births 2008</v>
      </c>
      <c r="V5" s="11" t="str">
        <f>HYPERLINK("http://www.abs.gov.au/ausstats/subscriber.nsf/LookupAttach/3415.0Data+Cubes-29.06.117/$File/34150DS0040_2007_Births_Migrants.xls","Births 2007")</f>
        <v>Births 2007</v>
      </c>
      <c r="W5" s="11" t="str">
        <f>HYPERLINK("http://www.abs.gov.au/ausstats/subscriber.nsf/LookupAttach/3415.0Data+Cubes-29.06.118/$File/34150DS0021_2006_Births_Migrants.xls","Births 2006")</f>
        <v>Births 2006</v>
      </c>
      <c r="X5" s="11" t="str">
        <f>HYPERLINK("http://www.abs.gov.au/ausstats/subscriber.nsf/LookupAttach/3415.0Data+Cubes-26.07.1250/$File/34150DS0074_2010_Causes of Death_Migrants.xls","Causes of Death 2010")</f>
        <v>Causes of Death 2010</v>
      </c>
      <c r="Y5" s="11" t="str">
        <f>HYPERLINK("http://www.abs.gov.au/ausstats/subscriber.nsf/LookupAttach/3415.0Data+Cubes-29.11.1150/$File/34150DS0063_2009_Causes of Death_Migrants.xls","Causes of Death 2009")</f>
        <v>Causes of Death 2009</v>
      </c>
      <c r="Z5" s="11" t="str">
        <f>HYPERLINK("http://www.abs.gov.au/ausstats/subscriber.nsf/LookupAttach/3415.0Data+Cubes-29.06.119/$File/34150DS0047_2008_Causes of Death_Migrants.xls","Causes of Death 2008")</f>
        <v>Causes of Death 2008</v>
      </c>
      <c r="AA5" s="11" t="str">
        <f>HYPERLINK("http://www.abs.gov.au/ausstats/subscriber.nsf/LookupAttach/3415.0Data+Cubes-29.06.1110/$File/34150DS0046_2007_Causes of Death_Migrants.xls","Causes of Death 2007")</f>
        <v>Causes of Death 2007</v>
      </c>
      <c r="AB5" s="11" t="str">
        <f>HYPERLINK("http://www.abs.gov.au/ausstats/subscriber.nsf/LookupAttach/3415.0Data+Cubes-29.06.1111/$File/34150DS0022_2006_Causes of Death_Migrants.xls","Causes of Death 2006")</f>
        <v>Causes of Death 2006</v>
      </c>
      <c r="AC5" s="11" t="str">
        <f>HYPERLINK("http://www.abs.gov.au/ausstats/subscriber.nsf/LookupAttach/3415.0Data+Cubes-29.06.1112/$File/34150DS002_2005_COD_Migrants.xls","Causes of Death 2005")</f>
        <v>Causes of Death 2005</v>
      </c>
      <c r="AD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E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F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AG5" s="11" t="str">
        <f>HYPERLINK(" http://www.abs.gov.au/AUSSTATS/subscriber.nsf/LookupAttach/6250.0Data+Cubes-13.06.141/$File/62500DO001_201311.xls"," Characteristics of Recent Migrants 2013")</f>
        <v> Characteristics of Recent Migrants 2013</v>
      </c>
      <c r="AH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AI5" s="11" t="str">
        <f>HYPERLINK("http://www.abs.gov.au/ausstats/subscriber.nsf/LookupAttach/3415.0Data+Cubes-29.06.1115/$File/34150DS0023_2005_Child_Care_Migrants.xls","Child Care 2005")</f>
        <v>Child Care 2005</v>
      </c>
      <c r="AJ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AK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AL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AM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AN5" s="11" t="str">
        <f>HYPERLINK("http://www.abs.gov.au/ausstats/subscriber.nsf/LookupAttach/3415.0Data+Cubes-29.06.1117/$File/34150DS0003_2005_CSS_Migrants.xls","Crime and Safety 2005")</f>
        <v>Crime and Safety 2005</v>
      </c>
      <c r="AO5" s="11" t="str">
        <f>HYPERLINK("http://www.abs.gov.au/ausstats/subscriber.nsf/LookupAttach/3302.0Data+Cubes-12.11.159/$File/33020Do009_2014.xls","Deaths 2014")</f>
        <v>Deaths 2014</v>
      </c>
      <c r="AP5" s="11" t="str">
        <f>HYPERLINK("http://www.abs.gov.au/ausstats/subscriber.nsf/LookupAttach/3415.0Data+Cubes-19.08.15111/$File/34150DS0083_2013_Deaths_Migrants.xls","Deaths 2013")</f>
        <v>Deaths 2013</v>
      </c>
      <c r="AQ5" s="11" t="str">
        <f>HYPERLINK("http://www.abs.gov.au/ausstats/subscriber.nsf/LookupAttach/3415.0Data+Cubes-19.08.15112/$File/34150DS0082_2012_Deaths_Migrants.xls","Deaths 2012")</f>
        <v>Deaths 2012</v>
      </c>
      <c r="AR5" s="11" t="str">
        <f>HYPERLINK("http://www.abs.gov.au/ausstats/subscriber.nsf/LookupAttach/3415.0Data+Cubes-23.07.13110/$File/34150DS0078_2011_Deaths_Migrants.xls","Deaths 2011")</f>
        <v>Deaths 2011</v>
      </c>
      <c r="AS5" s="11" t="str">
        <f>HYPERLINK("http://www.abs.gov.au/ausstats/subscriber.nsf/LookupAttach/3415.0Data+Cubes-26.07.12110/$File/34150DS0072_2010_Deaths_Migrants.xls","Deaths 2010")</f>
        <v>Deaths 2010</v>
      </c>
      <c r="AT5" s="11" t="str">
        <f>HYPERLINK("http://www.abs.gov.au/ausstats/subscriber.nsf/LookupAttach/3415.0Data+Cubes-29.06.1118/$File/34150DS0045_2009_Deaths_Migrants.xls","Deaths 2009")</f>
        <v>Deaths 2009</v>
      </c>
      <c r="AU5" s="11" t="str">
        <f>HYPERLINK("http://www.abs.gov.au/ausstats/subscriber.nsf/LookupAttach/3415.0Data+Cubes-29.06.1119/$File/34150DS0044_2008_Deaths_Migrants.xls","Deaths 2008")</f>
        <v>Deaths 2008</v>
      </c>
      <c r="AV5" s="11" t="str">
        <f>HYPERLINK("http://www.abs.gov.au/ausstats/subscriber.nsf/LookupAttach/3415.0Data+Cubes-29.06.1120/$File/34150DS0043_2007_Deaths_Migrants.xls","Deaths 2007")</f>
        <v>Deaths 2007</v>
      </c>
      <c r="AW5" s="11" t="str">
        <f>HYPERLINK("http://www.abs.gov.au/ausstats/subscriber.nsf/LookupAttach/3415.0Data+Cubes-29.06.1121/$File/34150DS0026_2006_Deaths_Migrants.xls","Deaths 2006")</f>
        <v>Deaths 2006</v>
      </c>
      <c r="AX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AY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AZ5" s="11" t="str">
        <f>HYPERLINK("http://www.abs.gov.au/ausstats/subscriber.nsf/LookupAttach/3415.0Data+Cubes-29.06.1123/$File/34150DS0027_2007_Divorces_Migrants.xls","Divorces 2007")</f>
        <v>Divorces 2007</v>
      </c>
      <c r="BA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B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C5" s="11" t="str">
        <f>HYPERLINK("http://www.abs.gov.au/ausstats/subscriber.nsf/LookupAttach/3415.0Data+Cubes-28.06.16142/$File/34150DS0088_2015_Education and Work_Migrants.xls","Education and Work 2015")</f>
        <v>Education and Work 2015</v>
      </c>
      <c r="BD5" s="11" t="str">
        <f>HYPERLINK("http://www.abs.gov.au/ausstats/subscriber.nsf/LookupAttach/3415.0Data+Cubes-19.08.15141/$File/34150DS0086_2013_Education and Work_Migrants.xls","Education and Work 2013")</f>
        <v>Education and Work 2013</v>
      </c>
      <c r="BE5" s="11" t="str">
        <f>HYPERLINK("http://www.abs.gov.au/ausstats/subscriber.nsf/LookupAttach/3415.0Data+Cubes-29.06.1125/$File/34150DS0051_2010_Education and Work_Migrants.xls","Education and Work 2010")</f>
        <v>Education and Work 2010</v>
      </c>
      <c r="BF5" s="11" t="str">
        <f>HYPERLINK("http://www.abs.gov.au/ausstats/subscriber.nsf/LookupAttach/3415.0Data+Cubes-29.06.1126/$File/34150DS0034_2007_Educ and Work_Migrants.xls","Education and Work 2007")</f>
        <v>Education and Work 2007</v>
      </c>
      <c r="BG5" s="11" t="str">
        <f>HYPERLINK("http://www.abs.gov.au/ausstats/subscriber.nsf/LookupAttach/3415.0Data+Cubes-29.06.1127/$File/34150DS0006_2006_SEW_Migrants.xls","Education and Work 2006")</f>
        <v>Education and Work 2006</v>
      </c>
      <c r="BH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I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J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K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L5" s="11" t="str">
        <f>HYPERLINK("http://www.abs.gov.au/ausstats/subscriber.nsf/LookupAttach/3415.0Data+Cubes-29.06.1131/$File/34150DS0031_2007_FOE_Migrants.xls","Forms of Employment 2007")</f>
        <v>Forms of Employment 2007</v>
      </c>
      <c r="BM5" s="11" t="str">
        <f>HYPERLINK("http://www.abs.gov.au/ausstats/subscriber.nsf/LookupAttach/3415.0Data+Cubes-19.08.15185/$File/41590do012.xls","General Social Survey 2014 Table 12")</f>
        <v>General Social Survey 2014 Table 12</v>
      </c>
      <c r="BN5" s="11" t="str">
        <f>HYPERLINK("http://www.abs.gov.au/ausstats/subscriber.nsf/LookupAttach/3415.0Data+Cubes-29.11.11190/$File/34150DS0062_2010_GSS_migrants.xls","General Social Survey 2010")</f>
        <v>General Social Survey 2010</v>
      </c>
      <c r="BO5" s="11" t="str">
        <f>HYPERLINK("http://www.abs.gov.au/ausstats/subscriber.nsf/LookupAttach/3415.0Data+Cubes-29.06.1132/$File/34150DS0007_2006_GSS_Migrants.xls","General Social Survey 2006")</f>
        <v>General Social Survey 2006</v>
      </c>
      <c r="BP5" s="11" t="str">
        <f>HYPERLINK("http://www.abs.gov.au/ausstats/subscriber.nsf/LookupAttach/3415.0Data+Cubes-29.06.1133/$File/34150DS0008_2002_GSS_Migrants.xls","General Social Survey 2002")</f>
        <v>General Social Survey 2002</v>
      </c>
      <c r="BQ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R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S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BT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BU5" s="11" t="str">
        <f>HYPERLINK("http://www.abs.gov.au/ausstats/subscriber.nsf/LookupAttach/3415.0Data+Cubes-29.06.1137/$File/34150DS0010_2006_JSE_Migrants.xls","Job Search Experience 2006")</f>
        <v>Job Search Experience 2006</v>
      </c>
      <c r="BV5" s="11" t="str">
        <f>HYPERLINK("http://www.abs.gov.au/ausstats/subscriber.nsf/LookupAttach/3415.0Data+Cubes-29.06.1138/$File/34150DS0011_2007_LFS_Migrants.xls","Labour Force 2007")</f>
        <v>Labour Force 2007</v>
      </c>
      <c r="BW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X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Y5" s="11" t="str">
        <f>HYPERLINK("http://www.abs.gov.au/ausstats/subscriber.nsf/LookupAttach/3415.0Data+Cubes-29.06.1141/$File/34150DS0052_2010_Labour_Mobility_Migrants.xls","Labour Mobility 2010")</f>
        <v>Labour Mobility 2010</v>
      </c>
      <c r="BZ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CA5" s="11" t="str">
        <f>HYPERLINK("http://www.abs.gov.au/ausstats/subscriber.nsf/LookupAttach/3415.0Data+Cubes-29.06.1142/$File/34150DS0029_2007_Marriages_Migrants.xls","Marriages 2007")</f>
        <v>Marriages 2007</v>
      </c>
      <c r="CB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CC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CD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CE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CF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CG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CH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CI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CJ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CK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CL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CM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CN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CO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CP5" s="11" t="str">
        <f>HYPERLINK("http://www.abs.gov.au/ausstats/subscriber.nsf/LookupAttach/3415.0Data+Cubes-29.06.1148/$File/34150DS0015_2005_PSS_Migrants.xls","Personal Safety 2005")</f>
        <v>Personal Safety 2005</v>
      </c>
      <c r="CQ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CR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CS5" s="11" t="str">
        <f>HYPERLINK("http://www.abs.gov.au/ausstats/subscriber.nsf/LookupAttach/4235.0Data+Cubes-22.06.164/$File/42350Do004_2015.xls","Qualifications and Work 2015")</f>
        <v>Qualifications and Work 2015</v>
      </c>
      <c r="CT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CU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CV5" s="11" t="str">
        <f>HYPERLINK("http://www.abs.gov.au/ausstats/subscriber.nsf/LookupAttach/3415.0Data+Cubes-26.07.12390/$File/34150DS0070_2011_UEW_Migrants.xls","Underemployed Workers 2011")</f>
        <v>Underemployed Workers 2011</v>
      </c>
      <c r="CW5" s="11" t="str">
        <f>HYPERLINK("http://www.abs.gov.au/ausstats/subscriber.nsf/LookupAttach/3415.0Data+Cubes-29.06.1152/$File/34150DS0036_2007_UEW_Migrants.xls","Underemployed Workers 2007")</f>
        <v>Underemployed Workers 2007</v>
      </c>
      <c r="CX5" s="11" t="str">
        <f>HYPERLINK("http://www.abs.gov.au/ausstats/subscriber.nsf/LookupAttach/3415.0Data+Cubes-29.06.1153/$File/34150DS0037_2006_Volunteers_Migrants.xls","Voluntary Work 2006")</f>
        <v>Voluntary Work 2006</v>
      </c>
      <c r="CY5" s="11" t="str">
        <f>HYPERLINK("http://www.abs.gov.au/ausstats/subscriber.nsf/LookupAttach/3415.0Data+Cubes-29.06.1155/$File/34150DS0039_2006_WTA_Migrants.xls","Working Time Arrangements 2006")</f>
        <v>Working Time Arrangements 2006</v>
      </c>
      <c r="CZ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04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28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</row>
    <row r="7" spans="1:104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59</v>
      </c>
      <c r="P7" s="9" t="s">
        <v>59</v>
      </c>
      <c r="Q7" s="9" t="s">
        <v>59</v>
      </c>
      <c r="R7" s="9" t="s">
        <v>59</v>
      </c>
      <c r="S7" s="9" t="s">
        <v>59</v>
      </c>
      <c r="T7" s="9" t="s">
        <v>59</v>
      </c>
      <c r="U7" s="9" t="s">
        <v>59</v>
      </c>
      <c r="V7" s="9" t="s">
        <v>59</v>
      </c>
      <c r="W7" s="9" t="s">
        <v>59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28</v>
      </c>
      <c r="AF7" s="9" t="s">
        <v>28</v>
      </c>
      <c r="AG7" s="9" t="s">
        <v>28</v>
      </c>
      <c r="AH7" s="9" t="s">
        <v>28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59</v>
      </c>
      <c r="BB7" s="9" t="s">
        <v>59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28</v>
      </c>
      <c r="CO7" s="9" t="s">
        <v>28</v>
      </c>
      <c r="CP7" s="9" t="s">
        <v>28</v>
      </c>
      <c r="CQ7" s="9" t="s">
        <v>28</v>
      </c>
      <c r="CR7" s="9" t="s">
        <v>28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</row>
    <row r="8" spans="1:104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59</v>
      </c>
      <c r="P8" s="9" t="s">
        <v>59</v>
      </c>
      <c r="Q8" s="9" t="s">
        <v>59</v>
      </c>
      <c r="R8" s="9" t="s">
        <v>59</v>
      </c>
      <c r="S8" s="9" t="s">
        <v>59</v>
      </c>
      <c r="T8" s="9" t="s">
        <v>59</v>
      </c>
      <c r="U8" s="9" t="s">
        <v>59</v>
      </c>
      <c r="V8" s="9" t="s">
        <v>59</v>
      </c>
      <c r="W8" s="9" t="s">
        <v>59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28</v>
      </c>
      <c r="AF8" s="9" t="s">
        <v>28</v>
      </c>
      <c r="AG8" s="9" t="s">
        <v>28</v>
      </c>
      <c r="AH8" s="9" t="s">
        <v>28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59</v>
      </c>
      <c r="BB8" s="9" t="s">
        <v>59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28</v>
      </c>
      <c r="CO8" s="9" t="s">
        <v>28</v>
      </c>
      <c r="CP8" s="9" t="s">
        <v>28</v>
      </c>
      <c r="CQ8" s="9" t="s">
        <v>28</v>
      </c>
      <c r="CR8" s="9" t="s">
        <v>28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</row>
    <row r="9" spans="1:104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59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</row>
    <row r="10" spans="1:104" ht="12.75">
      <c r="A10" s="3" t="s">
        <v>61</v>
      </c>
      <c r="B10" s="9" t="s">
        <v>28</v>
      </c>
      <c r="C10" s="9" t="s">
        <v>28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59</v>
      </c>
      <c r="AE10" s="9" t="s">
        <v>59</v>
      </c>
      <c r="AF10" s="9" t="s">
        <v>59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28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</row>
    <row r="11" spans="1:104" ht="12.75">
      <c r="A11" s="3" t="s">
        <v>62</v>
      </c>
      <c r="B11" s="9" t="s">
        <v>28</v>
      </c>
      <c r="C11" s="9" t="s">
        <v>28</v>
      </c>
      <c r="D11" s="9" t="s">
        <v>59</v>
      </c>
      <c r="E11" s="9" t="s">
        <v>59</v>
      </c>
      <c r="F11" s="9" t="s">
        <v>59</v>
      </c>
      <c r="G11" s="9" t="s">
        <v>59</v>
      </c>
      <c r="H11" s="9" t="s">
        <v>59</v>
      </c>
      <c r="I11" s="9" t="s">
        <v>59</v>
      </c>
      <c r="J11" s="9" t="s">
        <v>59</v>
      </c>
      <c r="K11" s="9" t="s">
        <v>59</v>
      </c>
      <c r="L11" s="9" t="s">
        <v>59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59</v>
      </c>
      <c r="AE11" s="9" t="s">
        <v>59</v>
      </c>
      <c r="AF11" s="9" t="s">
        <v>59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28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</row>
    <row r="12" spans="1:104" ht="12.75">
      <c r="A12" s="3" t="s">
        <v>63</v>
      </c>
      <c r="B12" s="9" t="s">
        <v>28</v>
      </c>
      <c r="C12" s="9" t="s">
        <v>28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59</v>
      </c>
      <c r="AE12" s="9" t="s">
        <v>59</v>
      </c>
      <c r="AF12" s="9" t="s">
        <v>59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28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</row>
    <row r="13" spans="1:104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59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59</v>
      </c>
      <c r="CK13" s="9" t="s">
        <v>28</v>
      </c>
      <c r="CL13" s="9" t="s">
        <v>59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28</v>
      </c>
    </row>
    <row r="14" spans="1:104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59</v>
      </c>
      <c r="AH14" s="9" t="s">
        <v>59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59</v>
      </c>
      <c r="BD14" s="9" t="s">
        <v>59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59</v>
      </c>
      <c r="BN14" s="9" t="s">
        <v>59</v>
      </c>
      <c r="BO14" s="9" t="s">
        <v>59</v>
      </c>
      <c r="BP14" s="9" t="s">
        <v>28</v>
      </c>
      <c r="BQ14" s="9" t="s">
        <v>28</v>
      </c>
      <c r="BR14" s="9" t="s">
        <v>28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59</v>
      </c>
      <c r="BX14" s="9" t="s">
        <v>59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28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28</v>
      </c>
      <c r="CJ14" s="9" t="s">
        <v>28</v>
      </c>
      <c r="CK14" s="9" t="s">
        <v>28</v>
      </c>
      <c r="CL14" s="9" t="s">
        <v>28</v>
      </c>
      <c r="CM14" s="9" t="s">
        <v>28</v>
      </c>
      <c r="CN14" s="9" t="s">
        <v>59</v>
      </c>
      <c r="CO14" s="9" t="s">
        <v>59</v>
      </c>
      <c r="CP14" s="9" t="s">
        <v>28</v>
      </c>
      <c r="CQ14" s="9" t="s">
        <v>28</v>
      </c>
      <c r="CR14" s="9" t="s">
        <v>28</v>
      </c>
      <c r="CS14" s="9" t="s">
        <v>28</v>
      </c>
      <c r="CT14" s="9" t="s">
        <v>59</v>
      </c>
      <c r="CU14" s="9" t="s">
        <v>28</v>
      </c>
      <c r="CV14" s="9" t="s">
        <v>28</v>
      </c>
      <c r="CW14" s="9" t="s">
        <v>28</v>
      </c>
      <c r="CX14" s="9" t="s">
        <v>28</v>
      </c>
      <c r="CY14" s="9" t="s">
        <v>28</v>
      </c>
      <c r="CZ14" s="9" t="s">
        <v>28</v>
      </c>
    </row>
    <row r="15" spans="1:104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59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59</v>
      </c>
      <c r="BX15" s="9" t="s">
        <v>59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28</v>
      </c>
      <c r="CL15" s="9" t="s">
        <v>28</v>
      </c>
      <c r="CM15" s="9" t="s">
        <v>28</v>
      </c>
      <c r="CN15" s="9" t="s">
        <v>59</v>
      </c>
      <c r="CO15" s="9" t="s">
        <v>59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28</v>
      </c>
      <c r="CW15" s="9" t="s">
        <v>28</v>
      </c>
      <c r="CX15" s="9" t="s">
        <v>28</v>
      </c>
      <c r="CY15" s="9" t="s">
        <v>28</v>
      </c>
      <c r="CZ15" s="9" t="s">
        <v>28</v>
      </c>
    </row>
    <row r="16" spans="1:104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  <c r="AC16" s="9" t="s">
        <v>28</v>
      </c>
      <c r="AD16" s="9" t="s">
        <v>59</v>
      </c>
      <c r="AE16" s="9" t="s">
        <v>59</v>
      </c>
      <c r="AF16" s="9" t="s">
        <v>59</v>
      </c>
      <c r="AG16" s="9" t="s">
        <v>59</v>
      </c>
      <c r="AH16" s="9" t="s">
        <v>59</v>
      </c>
      <c r="AI16" s="9" t="s">
        <v>28</v>
      </c>
      <c r="AJ16" s="9" t="s">
        <v>28</v>
      </c>
      <c r="AK16" s="9" t="s">
        <v>59</v>
      </c>
      <c r="AL16" s="9" t="s">
        <v>59</v>
      </c>
      <c r="AM16" s="9" t="s">
        <v>59</v>
      </c>
      <c r="AN16" s="9" t="s">
        <v>59</v>
      </c>
      <c r="AO16" s="9" t="s">
        <v>28</v>
      </c>
      <c r="AP16" s="9" t="s">
        <v>28</v>
      </c>
      <c r="AQ16" s="9" t="s">
        <v>28</v>
      </c>
      <c r="AR16" s="9" t="s">
        <v>28</v>
      </c>
      <c r="AS16" s="9" t="s">
        <v>28</v>
      </c>
      <c r="AT16" s="9" t="s">
        <v>28</v>
      </c>
      <c r="AU16" s="9" t="s">
        <v>28</v>
      </c>
      <c r="AV16" s="9" t="s">
        <v>28</v>
      </c>
      <c r="AW16" s="9" t="s">
        <v>28</v>
      </c>
      <c r="AX16" s="9" t="s">
        <v>59</v>
      </c>
      <c r="AY16" s="9" t="s">
        <v>59</v>
      </c>
      <c r="AZ16" s="9" t="s">
        <v>28</v>
      </c>
      <c r="BA16" s="9" t="s">
        <v>59</v>
      </c>
      <c r="BB16" s="9" t="s">
        <v>59</v>
      </c>
      <c r="BC16" s="9" t="s">
        <v>59</v>
      </c>
      <c r="BD16" s="9" t="s">
        <v>59</v>
      </c>
      <c r="BE16" s="9" t="s">
        <v>59</v>
      </c>
      <c r="BF16" s="9" t="s">
        <v>59</v>
      </c>
      <c r="BG16" s="9" t="s">
        <v>59</v>
      </c>
      <c r="BH16" s="9" t="s">
        <v>59</v>
      </c>
      <c r="BI16" s="9" t="s">
        <v>59</v>
      </c>
      <c r="BJ16" s="9" t="s">
        <v>59</v>
      </c>
      <c r="BK16" s="9" t="s">
        <v>59</v>
      </c>
      <c r="BL16" s="9" t="s">
        <v>59</v>
      </c>
      <c r="BM16" s="9" t="s">
        <v>59</v>
      </c>
      <c r="BN16" s="9" t="s">
        <v>59</v>
      </c>
      <c r="BO16" s="9" t="s">
        <v>59</v>
      </c>
      <c r="BP16" s="9" t="s">
        <v>59</v>
      </c>
      <c r="BQ16" s="9" t="s">
        <v>59</v>
      </c>
      <c r="BR16" s="9" t="s">
        <v>59</v>
      </c>
      <c r="BS16" s="9" t="s">
        <v>59</v>
      </c>
      <c r="BT16" s="9" t="s">
        <v>59</v>
      </c>
      <c r="BU16" s="9" t="s">
        <v>59</v>
      </c>
      <c r="BV16" s="9" t="s">
        <v>59</v>
      </c>
      <c r="BW16" s="9" t="s">
        <v>59</v>
      </c>
      <c r="BX16" s="9" t="s">
        <v>59</v>
      </c>
      <c r="BY16" s="9" t="s">
        <v>59</v>
      </c>
      <c r="BZ16" s="9" t="s">
        <v>59</v>
      </c>
      <c r="CA16" s="9" t="s">
        <v>28</v>
      </c>
      <c r="CB16" s="9" t="s">
        <v>28</v>
      </c>
      <c r="CC16" s="9" t="s">
        <v>28</v>
      </c>
      <c r="CD16" s="9" t="s">
        <v>28</v>
      </c>
      <c r="CE16" s="9" t="s">
        <v>28</v>
      </c>
      <c r="CF16" s="9" t="s">
        <v>28</v>
      </c>
      <c r="CG16" s="9" t="s">
        <v>28</v>
      </c>
      <c r="CH16" s="9" t="s">
        <v>28</v>
      </c>
      <c r="CI16" s="9" t="s">
        <v>28</v>
      </c>
      <c r="CJ16" s="9" t="s">
        <v>59</v>
      </c>
      <c r="CK16" s="9" t="s">
        <v>28</v>
      </c>
      <c r="CL16" s="9" t="s">
        <v>59</v>
      </c>
      <c r="CM16" s="9" t="s">
        <v>59</v>
      </c>
      <c r="CN16" s="9" t="s">
        <v>59</v>
      </c>
      <c r="CO16" s="9" t="s">
        <v>59</v>
      </c>
      <c r="CP16" s="9" t="s">
        <v>59</v>
      </c>
      <c r="CQ16" s="9" t="s">
        <v>59</v>
      </c>
      <c r="CR16" s="9" t="s">
        <v>59</v>
      </c>
      <c r="CS16" s="9" t="s">
        <v>59</v>
      </c>
      <c r="CT16" s="9" t="s">
        <v>28</v>
      </c>
      <c r="CU16" s="9" t="s">
        <v>59</v>
      </c>
      <c r="CV16" s="9" t="s">
        <v>59</v>
      </c>
      <c r="CW16" s="9" t="s">
        <v>59</v>
      </c>
      <c r="CX16" s="9" t="s">
        <v>59</v>
      </c>
      <c r="CY16" s="9" t="s">
        <v>59</v>
      </c>
      <c r="CZ16" s="9" t="s">
        <v>28</v>
      </c>
    </row>
    <row r="17" spans="1:104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59</v>
      </c>
      <c r="AH17" s="9" t="s">
        <v>59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59</v>
      </c>
      <c r="BB17" s="9" t="s">
        <v>59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59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59</v>
      </c>
      <c r="BX17" s="9" t="s">
        <v>59</v>
      </c>
      <c r="BY17" s="9" t="s">
        <v>28</v>
      </c>
      <c r="BZ17" s="9" t="s">
        <v>59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28</v>
      </c>
      <c r="CK17" s="9" t="s">
        <v>28</v>
      </c>
      <c r="CL17" s="9" t="s">
        <v>28</v>
      </c>
      <c r="CM17" s="9" t="s">
        <v>28</v>
      </c>
      <c r="CN17" s="9" t="s">
        <v>28</v>
      </c>
      <c r="CO17" s="9" t="s">
        <v>28</v>
      </c>
      <c r="CP17" s="9" t="s">
        <v>28</v>
      </c>
      <c r="CQ17" s="9" t="s">
        <v>28</v>
      </c>
      <c r="CR17" s="9" t="s">
        <v>28</v>
      </c>
      <c r="CS17" s="9" t="s">
        <v>59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28</v>
      </c>
      <c r="CZ17" s="9" t="s">
        <v>28</v>
      </c>
    </row>
    <row r="18" spans="1:104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59</v>
      </c>
      <c r="AH18" s="9" t="s">
        <v>59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59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59</v>
      </c>
      <c r="CO18" s="9" t="s">
        <v>59</v>
      </c>
      <c r="CP18" s="9" t="s">
        <v>28</v>
      </c>
      <c r="CQ18" s="9" t="s">
        <v>28</v>
      </c>
      <c r="CR18" s="9" t="s">
        <v>28</v>
      </c>
      <c r="CS18" s="9" t="s">
        <v>59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</row>
    <row r="19" spans="1:104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59</v>
      </c>
      <c r="AE19" s="9" t="s">
        <v>59</v>
      </c>
      <c r="AF19" s="9" t="s">
        <v>59</v>
      </c>
      <c r="AG19" s="9" t="s">
        <v>59</v>
      </c>
      <c r="AH19" s="9" t="s">
        <v>59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59</v>
      </c>
      <c r="AY19" s="9" t="s">
        <v>28</v>
      </c>
      <c r="AZ19" s="9" t="s">
        <v>28</v>
      </c>
      <c r="BA19" s="9" t="s">
        <v>59</v>
      </c>
      <c r="BB19" s="9" t="s">
        <v>59</v>
      </c>
      <c r="BC19" s="9" t="s">
        <v>28</v>
      </c>
      <c r="BD19" s="9" t="s">
        <v>28</v>
      </c>
      <c r="BE19" s="9" t="s">
        <v>28</v>
      </c>
      <c r="BF19" s="9" t="s">
        <v>28</v>
      </c>
      <c r="BG19" s="9" t="s">
        <v>28</v>
      </c>
      <c r="BH19" s="9" t="s">
        <v>28</v>
      </c>
      <c r="BI19" s="9" t="s">
        <v>28</v>
      </c>
      <c r="BJ19" s="9" t="s">
        <v>28</v>
      </c>
      <c r="BK19" s="9" t="s">
        <v>28</v>
      </c>
      <c r="BL19" s="9" t="s">
        <v>28</v>
      </c>
      <c r="BM19" s="9" t="s">
        <v>59</v>
      </c>
      <c r="BN19" s="9" t="s">
        <v>59</v>
      </c>
      <c r="BO19" s="9" t="s">
        <v>59</v>
      </c>
      <c r="BP19" s="9" t="s">
        <v>59</v>
      </c>
      <c r="BQ19" s="9" t="s">
        <v>28</v>
      </c>
      <c r="BR19" s="9" t="s">
        <v>28</v>
      </c>
      <c r="BS19" s="9" t="s">
        <v>28</v>
      </c>
      <c r="BT19" s="9" t="s">
        <v>28</v>
      </c>
      <c r="BU19" s="9" t="s">
        <v>28</v>
      </c>
      <c r="BV19" s="9" t="s">
        <v>28</v>
      </c>
      <c r="BW19" s="9" t="s">
        <v>59</v>
      </c>
      <c r="BX19" s="9" t="s">
        <v>59</v>
      </c>
      <c r="BY19" s="9" t="s">
        <v>28</v>
      </c>
      <c r="BZ19" s="9" t="s">
        <v>59</v>
      </c>
      <c r="CA19" s="9" t="s">
        <v>28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28</v>
      </c>
      <c r="CG19" s="9" t="s">
        <v>28</v>
      </c>
      <c r="CH19" s="9" t="s">
        <v>28</v>
      </c>
      <c r="CI19" s="9" t="s">
        <v>59</v>
      </c>
      <c r="CJ19" s="9" t="s">
        <v>59</v>
      </c>
      <c r="CK19" s="9" t="s">
        <v>59</v>
      </c>
      <c r="CL19" s="9" t="s">
        <v>59</v>
      </c>
      <c r="CM19" s="9" t="s">
        <v>28</v>
      </c>
      <c r="CN19" s="9" t="s">
        <v>28</v>
      </c>
      <c r="CO19" s="9" t="s">
        <v>28</v>
      </c>
      <c r="CP19" s="9" t="s">
        <v>59</v>
      </c>
      <c r="CQ19" s="9" t="s">
        <v>28</v>
      </c>
      <c r="CR19" s="9" t="s">
        <v>28</v>
      </c>
      <c r="CS19" s="9" t="s">
        <v>59</v>
      </c>
      <c r="CT19" s="9" t="s">
        <v>59</v>
      </c>
      <c r="CU19" s="9" t="s">
        <v>28</v>
      </c>
      <c r="CV19" s="9" t="s">
        <v>28</v>
      </c>
      <c r="CW19" s="9" t="s">
        <v>28</v>
      </c>
      <c r="CX19" s="9" t="s">
        <v>59</v>
      </c>
      <c r="CY19" s="9" t="s">
        <v>28</v>
      </c>
      <c r="CZ19" s="9" t="s">
        <v>28</v>
      </c>
    </row>
    <row r="20" spans="1:104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59</v>
      </c>
      <c r="BB20" s="9" t="s">
        <v>59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59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28</v>
      </c>
      <c r="CO20" s="9" t="s">
        <v>28</v>
      </c>
      <c r="CP20" s="9" t="s">
        <v>28</v>
      </c>
      <c r="CQ20" s="9" t="s">
        <v>28</v>
      </c>
      <c r="CR20" s="9" t="s">
        <v>28</v>
      </c>
      <c r="CS20" s="9" t="s">
        <v>59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</row>
    <row r="21" spans="1:104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28</v>
      </c>
      <c r="AD21" s="9" t="s">
        <v>59</v>
      </c>
      <c r="AE21" s="9" t="s">
        <v>59</v>
      </c>
      <c r="AF21" s="9" t="s">
        <v>59</v>
      </c>
      <c r="AG21" s="9" t="s">
        <v>59</v>
      </c>
      <c r="AH21" s="9" t="s">
        <v>59</v>
      </c>
      <c r="AI21" s="9" t="s">
        <v>59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28</v>
      </c>
      <c r="AZ21" s="9" t="s">
        <v>28</v>
      </c>
      <c r="BA21" s="9" t="s">
        <v>59</v>
      </c>
      <c r="BB21" s="9" t="s">
        <v>59</v>
      </c>
      <c r="BC21" s="9" t="s">
        <v>28</v>
      </c>
      <c r="BD21" s="9" t="s">
        <v>28</v>
      </c>
      <c r="BE21" s="9" t="s">
        <v>28</v>
      </c>
      <c r="BF21" s="9" t="s">
        <v>28</v>
      </c>
      <c r="BG21" s="9" t="s">
        <v>28</v>
      </c>
      <c r="BH21" s="9" t="s">
        <v>28</v>
      </c>
      <c r="BI21" s="9" t="s">
        <v>28</v>
      </c>
      <c r="BJ21" s="9" t="s">
        <v>28</v>
      </c>
      <c r="BK21" s="9" t="s">
        <v>28</v>
      </c>
      <c r="BL21" s="9" t="s">
        <v>28</v>
      </c>
      <c r="BM21" s="9" t="s">
        <v>59</v>
      </c>
      <c r="BN21" s="9" t="s">
        <v>59</v>
      </c>
      <c r="BO21" s="9" t="s">
        <v>59</v>
      </c>
      <c r="BP21" s="9" t="s">
        <v>59</v>
      </c>
      <c r="BQ21" s="9" t="s">
        <v>28</v>
      </c>
      <c r="BR21" s="9" t="s">
        <v>28</v>
      </c>
      <c r="BS21" s="9" t="s">
        <v>28</v>
      </c>
      <c r="BT21" s="9" t="s">
        <v>28</v>
      </c>
      <c r="BU21" s="9" t="s">
        <v>28</v>
      </c>
      <c r="BV21" s="9" t="s">
        <v>28</v>
      </c>
      <c r="BW21" s="9" t="s">
        <v>59</v>
      </c>
      <c r="BX21" s="9" t="s">
        <v>59</v>
      </c>
      <c r="BY21" s="9" t="s">
        <v>28</v>
      </c>
      <c r="BZ21" s="9" t="s">
        <v>28</v>
      </c>
      <c r="CA21" s="9" t="s">
        <v>28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59</v>
      </c>
      <c r="CJ21" s="9" t="s">
        <v>59</v>
      </c>
      <c r="CK21" s="9" t="s">
        <v>59</v>
      </c>
      <c r="CL21" s="9" t="s">
        <v>59</v>
      </c>
      <c r="CM21" s="9" t="s">
        <v>28</v>
      </c>
      <c r="CN21" s="9" t="s">
        <v>28</v>
      </c>
      <c r="CO21" s="9" t="s">
        <v>28</v>
      </c>
      <c r="CP21" s="9" t="s">
        <v>28</v>
      </c>
      <c r="CQ21" s="9" t="s">
        <v>28</v>
      </c>
      <c r="CR21" s="9" t="s">
        <v>28</v>
      </c>
      <c r="CS21" s="9" t="s">
        <v>59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28</v>
      </c>
      <c r="CY21" s="9" t="s">
        <v>28</v>
      </c>
      <c r="CZ21" s="9" t="s">
        <v>28</v>
      </c>
    </row>
    <row r="22" spans="1:104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59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59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59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28</v>
      </c>
      <c r="CM22" s="9" t="s">
        <v>28</v>
      </c>
      <c r="CN22" s="9" t="s">
        <v>28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59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</row>
    <row r="23" spans="1:104" ht="12.75">
      <c r="A23" s="3" t="s">
        <v>64</v>
      </c>
      <c r="B23" s="9" t="s">
        <v>28</v>
      </c>
      <c r="C23" s="9" t="s">
        <v>28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59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59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</row>
    <row r="24" spans="1:104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  <c r="AC24" s="9" t="s">
        <v>28</v>
      </c>
      <c r="AD24" s="9" t="s">
        <v>59</v>
      </c>
      <c r="AE24" s="9" t="s">
        <v>59</v>
      </c>
      <c r="AF24" s="9" t="s">
        <v>59</v>
      </c>
      <c r="AG24" s="9" t="s">
        <v>59</v>
      </c>
      <c r="AH24" s="9" t="s">
        <v>59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28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28</v>
      </c>
      <c r="AT24" s="9" t="s">
        <v>28</v>
      </c>
      <c r="AU24" s="9" t="s">
        <v>28</v>
      </c>
      <c r="AV24" s="9" t="s">
        <v>28</v>
      </c>
      <c r="AW24" s="9" t="s">
        <v>28</v>
      </c>
      <c r="AX24" s="9" t="s">
        <v>28</v>
      </c>
      <c r="AY24" s="9" t="s">
        <v>28</v>
      </c>
      <c r="AZ24" s="9" t="s">
        <v>28</v>
      </c>
      <c r="BA24" s="9" t="s">
        <v>59</v>
      </c>
      <c r="BB24" s="9" t="s">
        <v>59</v>
      </c>
      <c r="BC24" s="9" t="s">
        <v>59</v>
      </c>
      <c r="BD24" s="9" t="s">
        <v>59</v>
      </c>
      <c r="BE24" s="9" t="s">
        <v>28</v>
      </c>
      <c r="BF24" s="9" t="s">
        <v>28</v>
      </c>
      <c r="BG24" s="9" t="s">
        <v>28</v>
      </c>
      <c r="BH24" s="9" t="s">
        <v>28</v>
      </c>
      <c r="BI24" s="9" t="s">
        <v>28</v>
      </c>
      <c r="BJ24" s="9" t="s">
        <v>28</v>
      </c>
      <c r="BK24" s="9" t="s">
        <v>28</v>
      </c>
      <c r="BL24" s="9" t="s">
        <v>28</v>
      </c>
      <c r="BM24" s="9" t="s">
        <v>59</v>
      </c>
      <c r="BN24" s="9" t="s">
        <v>59</v>
      </c>
      <c r="BO24" s="9" t="s">
        <v>59</v>
      </c>
      <c r="BP24" s="9" t="s">
        <v>28</v>
      </c>
      <c r="BQ24" s="9" t="s">
        <v>28</v>
      </c>
      <c r="BR24" s="9" t="s">
        <v>28</v>
      </c>
      <c r="BS24" s="9" t="s">
        <v>28</v>
      </c>
      <c r="BT24" s="9" t="s">
        <v>28</v>
      </c>
      <c r="BU24" s="9" t="s">
        <v>28</v>
      </c>
      <c r="BV24" s="9" t="s">
        <v>28</v>
      </c>
      <c r="BW24" s="9" t="s">
        <v>59</v>
      </c>
      <c r="BX24" s="9" t="s">
        <v>59</v>
      </c>
      <c r="BY24" s="9" t="s">
        <v>28</v>
      </c>
      <c r="BZ24" s="9" t="s">
        <v>59</v>
      </c>
      <c r="CA24" s="9" t="s">
        <v>28</v>
      </c>
      <c r="CB24" s="9" t="s">
        <v>28</v>
      </c>
      <c r="CC24" s="9" t="s">
        <v>28</v>
      </c>
      <c r="CD24" s="9" t="s">
        <v>28</v>
      </c>
      <c r="CE24" s="9" t="s">
        <v>28</v>
      </c>
      <c r="CF24" s="9" t="s">
        <v>28</v>
      </c>
      <c r="CG24" s="9" t="s">
        <v>28</v>
      </c>
      <c r="CH24" s="9" t="s">
        <v>28</v>
      </c>
      <c r="CI24" s="9" t="s">
        <v>28</v>
      </c>
      <c r="CJ24" s="9" t="s">
        <v>28</v>
      </c>
      <c r="CK24" s="9" t="s">
        <v>28</v>
      </c>
      <c r="CL24" s="9" t="s">
        <v>28</v>
      </c>
      <c r="CM24" s="9" t="s">
        <v>28</v>
      </c>
      <c r="CN24" s="9" t="s">
        <v>59</v>
      </c>
      <c r="CO24" s="9" t="s">
        <v>59</v>
      </c>
      <c r="CP24" s="9" t="s">
        <v>28</v>
      </c>
      <c r="CQ24" s="9" t="s">
        <v>28</v>
      </c>
      <c r="CR24" s="9" t="s">
        <v>28</v>
      </c>
      <c r="CS24" s="9" t="s">
        <v>59</v>
      </c>
      <c r="CT24" s="9" t="s">
        <v>59</v>
      </c>
      <c r="CU24" s="9" t="s">
        <v>28</v>
      </c>
      <c r="CV24" s="9" t="s">
        <v>28</v>
      </c>
      <c r="CW24" s="9" t="s">
        <v>28</v>
      </c>
      <c r="CX24" s="9" t="s">
        <v>28</v>
      </c>
      <c r="CY24" s="9" t="s">
        <v>28</v>
      </c>
      <c r="CZ24" s="9" t="s">
        <v>28</v>
      </c>
    </row>
    <row r="25" spans="1:104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59</v>
      </c>
      <c r="AH25" s="9" t="s">
        <v>59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59</v>
      </c>
      <c r="BD25" s="9" t="s">
        <v>59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59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59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28</v>
      </c>
      <c r="CL25" s="9" t="s">
        <v>28</v>
      </c>
      <c r="CM25" s="9" t="s">
        <v>28</v>
      </c>
      <c r="CN25" s="9" t="s">
        <v>59</v>
      </c>
      <c r="CO25" s="9" t="s">
        <v>59</v>
      </c>
      <c r="CP25" s="9" t="s">
        <v>28</v>
      </c>
      <c r="CQ25" s="9" t="s">
        <v>28</v>
      </c>
      <c r="CR25" s="9" t="s">
        <v>28</v>
      </c>
      <c r="CS25" s="9" t="s">
        <v>59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28</v>
      </c>
      <c r="CZ25" s="9" t="s">
        <v>28</v>
      </c>
    </row>
    <row r="26" spans="1:104" ht="12.75">
      <c r="A26" s="3" t="s">
        <v>41</v>
      </c>
      <c r="B26" s="9" t="s">
        <v>28</v>
      </c>
      <c r="C26" s="9" t="s">
        <v>28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59</v>
      </c>
      <c r="AE26" s="9" t="s">
        <v>59</v>
      </c>
      <c r="AF26" s="9" t="s">
        <v>59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28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</row>
    <row r="27" spans="1:104" ht="12.75">
      <c r="A27" s="3" t="s">
        <v>42</v>
      </c>
      <c r="B27" s="9" t="s">
        <v>28</v>
      </c>
      <c r="C27" s="9" t="s">
        <v>28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59</v>
      </c>
      <c r="AE27" s="9" t="s">
        <v>59</v>
      </c>
      <c r="AF27" s="9" t="s">
        <v>59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28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</row>
    <row r="28" spans="1:104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59</v>
      </c>
      <c r="AH28" s="9" t="s">
        <v>59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59</v>
      </c>
      <c r="BD28" s="9" t="s">
        <v>59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59</v>
      </c>
      <c r="BN28" s="9" t="s">
        <v>59</v>
      </c>
      <c r="BO28" s="9" t="s">
        <v>59</v>
      </c>
      <c r="BP28" s="9" t="s">
        <v>28</v>
      </c>
      <c r="BQ28" s="9" t="s">
        <v>28</v>
      </c>
      <c r="BR28" s="9" t="s">
        <v>28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59</v>
      </c>
      <c r="BX28" s="9" t="s">
        <v>59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28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28</v>
      </c>
      <c r="CJ28" s="9" t="s">
        <v>28</v>
      </c>
      <c r="CK28" s="9" t="s">
        <v>28</v>
      </c>
      <c r="CL28" s="9" t="s">
        <v>28</v>
      </c>
      <c r="CM28" s="9" t="s">
        <v>28</v>
      </c>
      <c r="CN28" s="9" t="s">
        <v>59</v>
      </c>
      <c r="CO28" s="9" t="s">
        <v>59</v>
      </c>
      <c r="CP28" s="9" t="s">
        <v>28</v>
      </c>
      <c r="CQ28" s="9" t="s">
        <v>28</v>
      </c>
      <c r="CR28" s="9" t="s">
        <v>28</v>
      </c>
      <c r="CS28" s="9" t="s">
        <v>59</v>
      </c>
      <c r="CT28" s="9" t="s">
        <v>59</v>
      </c>
      <c r="CU28" s="9" t="s">
        <v>28</v>
      </c>
      <c r="CV28" s="9" t="s">
        <v>28</v>
      </c>
      <c r="CW28" s="9" t="s">
        <v>28</v>
      </c>
      <c r="CX28" s="9" t="s">
        <v>28</v>
      </c>
      <c r="CY28" s="9" t="s">
        <v>28</v>
      </c>
      <c r="CZ28" s="9" t="s">
        <v>28</v>
      </c>
    </row>
    <row r="29" spans="1:104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59</v>
      </c>
      <c r="AH29" s="9" t="s">
        <v>59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59</v>
      </c>
      <c r="BD29" s="9" t="s">
        <v>59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59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59</v>
      </c>
      <c r="CO29" s="9" t="s">
        <v>59</v>
      </c>
      <c r="CP29" s="9" t="s">
        <v>28</v>
      </c>
      <c r="CQ29" s="9" t="s">
        <v>28</v>
      </c>
      <c r="CR29" s="9" t="s">
        <v>28</v>
      </c>
      <c r="CS29" s="9" t="s">
        <v>28</v>
      </c>
      <c r="CT29" s="9" t="s">
        <v>59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28</v>
      </c>
    </row>
    <row r="30" spans="1:104" ht="12.75">
      <c r="A30" s="3" t="s">
        <v>66</v>
      </c>
      <c r="B30" s="9" t="s">
        <v>28</v>
      </c>
      <c r="C30" s="9" t="s">
        <v>28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59</v>
      </c>
      <c r="BD30" s="9" t="s">
        <v>59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59</v>
      </c>
      <c r="CO30" s="9" t="s">
        <v>59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28</v>
      </c>
    </row>
    <row r="31" spans="1:104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</row>
    <row r="32" spans="1:104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28</v>
      </c>
      <c r="AA32" s="9" t="s">
        <v>28</v>
      </c>
      <c r="AB32" s="9" t="s">
        <v>28</v>
      </c>
      <c r="AC32" s="9" t="s">
        <v>59</v>
      </c>
      <c r="AD32" s="9" t="s">
        <v>59</v>
      </c>
      <c r="AE32" s="9" t="s">
        <v>59</v>
      </c>
      <c r="AF32" s="9" t="s">
        <v>59</v>
      </c>
      <c r="AG32" s="9" t="s">
        <v>59</v>
      </c>
      <c r="AH32" s="9" t="s">
        <v>59</v>
      </c>
      <c r="AI32" s="9" t="s">
        <v>28</v>
      </c>
      <c r="AJ32" s="9" t="s">
        <v>59</v>
      </c>
      <c r="AK32" s="9" t="s">
        <v>28</v>
      </c>
      <c r="AL32" s="9" t="s">
        <v>28</v>
      </c>
      <c r="AM32" s="9" t="s">
        <v>28</v>
      </c>
      <c r="AN32" s="9" t="s">
        <v>28</v>
      </c>
      <c r="AO32" s="9" t="s">
        <v>28</v>
      </c>
      <c r="AP32" s="9" t="s">
        <v>28</v>
      </c>
      <c r="AQ32" s="9" t="s">
        <v>28</v>
      </c>
      <c r="AR32" s="9" t="s">
        <v>28</v>
      </c>
      <c r="AS32" s="9" t="s">
        <v>28</v>
      </c>
      <c r="AT32" s="9" t="s">
        <v>28</v>
      </c>
      <c r="AU32" s="9" t="s">
        <v>28</v>
      </c>
      <c r="AV32" s="9" t="s">
        <v>28</v>
      </c>
      <c r="AW32" s="9" t="s">
        <v>28</v>
      </c>
      <c r="AX32" s="9" t="s">
        <v>59</v>
      </c>
      <c r="AY32" s="9" t="s">
        <v>59</v>
      </c>
      <c r="AZ32" s="9" t="s">
        <v>28</v>
      </c>
      <c r="BA32" s="9" t="s">
        <v>59</v>
      </c>
      <c r="BB32" s="9" t="s">
        <v>59</v>
      </c>
      <c r="BC32" s="9" t="s">
        <v>59</v>
      </c>
      <c r="BD32" s="9" t="s">
        <v>59</v>
      </c>
      <c r="BE32" s="9" t="s">
        <v>59</v>
      </c>
      <c r="BF32" s="9" t="s">
        <v>59</v>
      </c>
      <c r="BG32" s="9" t="s">
        <v>59</v>
      </c>
      <c r="BH32" s="9" t="s">
        <v>59</v>
      </c>
      <c r="BI32" s="9" t="s">
        <v>59</v>
      </c>
      <c r="BJ32" s="9" t="s">
        <v>59</v>
      </c>
      <c r="BK32" s="9" t="s">
        <v>59</v>
      </c>
      <c r="BL32" s="9" t="s">
        <v>59</v>
      </c>
      <c r="BM32" s="9" t="s">
        <v>59</v>
      </c>
      <c r="BN32" s="9" t="s">
        <v>59</v>
      </c>
      <c r="BO32" s="9" t="s">
        <v>59</v>
      </c>
      <c r="BP32" s="9" t="s">
        <v>59</v>
      </c>
      <c r="BQ32" s="9" t="s">
        <v>59</v>
      </c>
      <c r="BR32" s="9" t="s">
        <v>59</v>
      </c>
      <c r="BS32" s="9" t="s">
        <v>59</v>
      </c>
      <c r="BT32" s="9" t="s">
        <v>59</v>
      </c>
      <c r="BU32" s="9" t="s">
        <v>59</v>
      </c>
      <c r="BV32" s="9" t="s">
        <v>59</v>
      </c>
      <c r="BW32" s="9" t="s">
        <v>59</v>
      </c>
      <c r="BX32" s="9" t="s">
        <v>59</v>
      </c>
      <c r="BY32" s="9" t="s">
        <v>59</v>
      </c>
      <c r="BZ32" s="9" t="s">
        <v>59</v>
      </c>
      <c r="CA32" s="9" t="s">
        <v>28</v>
      </c>
      <c r="CB32" s="9" t="s">
        <v>28</v>
      </c>
      <c r="CC32" s="9" t="s">
        <v>28</v>
      </c>
      <c r="CD32" s="9" t="s">
        <v>28</v>
      </c>
      <c r="CE32" s="9" t="s">
        <v>28</v>
      </c>
      <c r="CF32" s="9" t="s">
        <v>28</v>
      </c>
      <c r="CG32" s="9" t="s">
        <v>28</v>
      </c>
      <c r="CH32" s="9" t="s">
        <v>28</v>
      </c>
      <c r="CI32" s="9" t="s">
        <v>28</v>
      </c>
      <c r="CJ32" s="9" t="s">
        <v>59</v>
      </c>
      <c r="CK32" s="9" t="s">
        <v>28</v>
      </c>
      <c r="CL32" s="9" t="s">
        <v>59</v>
      </c>
      <c r="CM32" s="9" t="s">
        <v>59</v>
      </c>
      <c r="CN32" s="9" t="s">
        <v>59</v>
      </c>
      <c r="CO32" s="9" t="s">
        <v>59</v>
      </c>
      <c r="CP32" s="9" t="s">
        <v>28</v>
      </c>
      <c r="CQ32" s="9" t="s">
        <v>28</v>
      </c>
      <c r="CR32" s="9" t="s">
        <v>28</v>
      </c>
      <c r="CS32" s="9" t="s">
        <v>59</v>
      </c>
      <c r="CT32" s="9" t="s">
        <v>59</v>
      </c>
      <c r="CU32" s="9" t="s">
        <v>59</v>
      </c>
      <c r="CV32" s="9" t="s">
        <v>28</v>
      </c>
      <c r="CW32" s="9" t="s">
        <v>28</v>
      </c>
      <c r="CX32" s="9" t="s">
        <v>59</v>
      </c>
      <c r="CY32" s="9" t="s">
        <v>59</v>
      </c>
      <c r="CZ32" s="9" t="s">
        <v>59</v>
      </c>
    </row>
    <row r="33" spans="1:104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  <c r="AC33" s="9" t="s">
        <v>28</v>
      </c>
      <c r="AD33" s="9" t="s">
        <v>59</v>
      </c>
      <c r="AE33" s="9" t="s">
        <v>59</v>
      </c>
      <c r="AF33" s="9" t="s">
        <v>59</v>
      </c>
      <c r="AG33" s="9" t="s">
        <v>59</v>
      </c>
      <c r="AH33" s="9" t="s">
        <v>59</v>
      </c>
      <c r="AI33" s="9" t="s">
        <v>28</v>
      </c>
      <c r="AJ33" s="9" t="s">
        <v>28</v>
      </c>
      <c r="AK33" s="9" t="s">
        <v>59</v>
      </c>
      <c r="AL33" s="9" t="s">
        <v>59</v>
      </c>
      <c r="AM33" s="9" t="s">
        <v>59</v>
      </c>
      <c r="AN33" s="9" t="s">
        <v>59</v>
      </c>
      <c r="AO33" s="9" t="s">
        <v>28</v>
      </c>
      <c r="AP33" s="9" t="s">
        <v>28</v>
      </c>
      <c r="AQ33" s="9" t="s">
        <v>28</v>
      </c>
      <c r="AR33" s="9" t="s">
        <v>28</v>
      </c>
      <c r="AS33" s="9" t="s">
        <v>28</v>
      </c>
      <c r="AT33" s="9" t="s">
        <v>28</v>
      </c>
      <c r="AU33" s="9" t="s">
        <v>28</v>
      </c>
      <c r="AV33" s="9" t="s">
        <v>28</v>
      </c>
      <c r="AW33" s="9" t="s">
        <v>28</v>
      </c>
      <c r="AX33" s="9" t="s">
        <v>59</v>
      </c>
      <c r="AY33" s="9" t="s">
        <v>59</v>
      </c>
      <c r="AZ33" s="9" t="s">
        <v>28</v>
      </c>
      <c r="BA33" s="9" t="s">
        <v>59</v>
      </c>
      <c r="BB33" s="9" t="s">
        <v>59</v>
      </c>
      <c r="BC33" s="9" t="s">
        <v>59</v>
      </c>
      <c r="BD33" s="9" t="s">
        <v>59</v>
      </c>
      <c r="BE33" s="9" t="s">
        <v>59</v>
      </c>
      <c r="BF33" s="9" t="s">
        <v>59</v>
      </c>
      <c r="BG33" s="9" t="s">
        <v>59</v>
      </c>
      <c r="BH33" s="9" t="s">
        <v>59</v>
      </c>
      <c r="BI33" s="9" t="s">
        <v>59</v>
      </c>
      <c r="BJ33" s="9" t="s">
        <v>59</v>
      </c>
      <c r="BK33" s="9" t="s">
        <v>59</v>
      </c>
      <c r="BL33" s="9" t="s">
        <v>59</v>
      </c>
      <c r="BM33" s="9" t="s">
        <v>59</v>
      </c>
      <c r="BN33" s="9" t="s">
        <v>59</v>
      </c>
      <c r="BO33" s="9" t="s">
        <v>59</v>
      </c>
      <c r="BP33" s="9" t="s">
        <v>59</v>
      </c>
      <c r="BQ33" s="9" t="s">
        <v>59</v>
      </c>
      <c r="BR33" s="9" t="s">
        <v>59</v>
      </c>
      <c r="BS33" s="9" t="s">
        <v>59</v>
      </c>
      <c r="BT33" s="9" t="s">
        <v>59</v>
      </c>
      <c r="BU33" s="9" t="s">
        <v>59</v>
      </c>
      <c r="BV33" s="9" t="s">
        <v>59</v>
      </c>
      <c r="BW33" s="9" t="s">
        <v>59</v>
      </c>
      <c r="BX33" s="9" t="s">
        <v>59</v>
      </c>
      <c r="BY33" s="9" t="s">
        <v>59</v>
      </c>
      <c r="BZ33" s="9" t="s">
        <v>59</v>
      </c>
      <c r="CA33" s="9" t="s">
        <v>28</v>
      </c>
      <c r="CB33" s="9" t="s">
        <v>28</v>
      </c>
      <c r="CC33" s="9" t="s">
        <v>28</v>
      </c>
      <c r="CD33" s="9" t="s">
        <v>28</v>
      </c>
      <c r="CE33" s="9" t="s">
        <v>28</v>
      </c>
      <c r="CF33" s="9" t="s">
        <v>28</v>
      </c>
      <c r="CG33" s="9" t="s">
        <v>28</v>
      </c>
      <c r="CH33" s="9" t="s">
        <v>28</v>
      </c>
      <c r="CI33" s="9" t="s">
        <v>28</v>
      </c>
      <c r="CJ33" s="9" t="s">
        <v>59</v>
      </c>
      <c r="CK33" s="9" t="s">
        <v>28</v>
      </c>
      <c r="CL33" s="9" t="s">
        <v>59</v>
      </c>
      <c r="CM33" s="9" t="s">
        <v>59</v>
      </c>
      <c r="CN33" s="9" t="s">
        <v>59</v>
      </c>
      <c r="CO33" s="9" t="s">
        <v>59</v>
      </c>
      <c r="CP33" s="9" t="s">
        <v>59</v>
      </c>
      <c r="CQ33" s="9" t="s">
        <v>59</v>
      </c>
      <c r="CR33" s="9" t="s">
        <v>59</v>
      </c>
      <c r="CS33" s="9" t="s">
        <v>59</v>
      </c>
      <c r="CT33" s="9" t="s">
        <v>59</v>
      </c>
      <c r="CU33" s="9" t="s">
        <v>59</v>
      </c>
      <c r="CV33" s="9" t="s">
        <v>59</v>
      </c>
      <c r="CW33" s="9" t="s">
        <v>59</v>
      </c>
      <c r="CX33" s="9" t="s">
        <v>59</v>
      </c>
      <c r="CY33" s="9" t="s">
        <v>59</v>
      </c>
      <c r="CZ33" s="9" t="s">
        <v>28</v>
      </c>
    </row>
    <row r="34" spans="1:104" ht="12.75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28</v>
      </c>
      <c r="AB34" s="9" t="s">
        <v>28</v>
      </c>
      <c r="AC34" s="9" t="s">
        <v>28</v>
      </c>
      <c r="AD34" s="9" t="s">
        <v>59</v>
      </c>
      <c r="AE34" s="9" t="s">
        <v>59</v>
      </c>
      <c r="AF34" s="9" t="s">
        <v>59</v>
      </c>
      <c r="AG34" s="9" t="s">
        <v>59</v>
      </c>
      <c r="AH34" s="9" t="s">
        <v>59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28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28</v>
      </c>
      <c r="AS34" s="9" t="s">
        <v>28</v>
      </c>
      <c r="AT34" s="9" t="s">
        <v>28</v>
      </c>
      <c r="AU34" s="9" t="s">
        <v>28</v>
      </c>
      <c r="AV34" s="9" t="s">
        <v>28</v>
      </c>
      <c r="AW34" s="9" t="s">
        <v>28</v>
      </c>
      <c r="AX34" s="9" t="s">
        <v>59</v>
      </c>
      <c r="AY34" s="9" t="s">
        <v>59</v>
      </c>
      <c r="AZ34" s="9" t="s">
        <v>28</v>
      </c>
      <c r="BA34" s="9" t="s">
        <v>59</v>
      </c>
      <c r="BB34" s="9" t="s">
        <v>59</v>
      </c>
      <c r="BC34" s="9" t="s">
        <v>28</v>
      </c>
      <c r="BD34" s="9" t="s">
        <v>28</v>
      </c>
      <c r="BE34" s="9" t="s">
        <v>28</v>
      </c>
      <c r="BF34" s="9" t="s">
        <v>28</v>
      </c>
      <c r="BG34" s="9" t="s">
        <v>28</v>
      </c>
      <c r="BH34" s="9" t="s">
        <v>59</v>
      </c>
      <c r="BI34" s="9" t="s">
        <v>59</v>
      </c>
      <c r="BJ34" s="9" t="s">
        <v>28</v>
      </c>
      <c r="BK34" s="9" t="s">
        <v>28</v>
      </c>
      <c r="BL34" s="9" t="s">
        <v>28</v>
      </c>
      <c r="BM34" s="9" t="s">
        <v>59</v>
      </c>
      <c r="BN34" s="9" t="s">
        <v>59</v>
      </c>
      <c r="BO34" s="9" t="s">
        <v>59</v>
      </c>
      <c r="BP34" s="9" t="s">
        <v>59</v>
      </c>
      <c r="BQ34" s="9" t="s">
        <v>59</v>
      </c>
      <c r="BR34" s="9" t="s">
        <v>59</v>
      </c>
      <c r="BS34" s="9" t="s">
        <v>59</v>
      </c>
      <c r="BT34" s="9" t="s">
        <v>59</v>
      </c>
      <c r="BU34" s="9" t="s">
        <v>59</v>
      </c>
      <c r="BV34" s="9" t="s">
        <v>28</v>
      </c>
      <c r="BW34" s="9" t="s">
        <v>28</v>
      </c>
      <c r="BX34" s="9" t="s">
        <v>28</v>
      </c>
      <c r="BY34" s="9" t="s">
        <v>28</v>
      </c>
      <c r="BZ34" s="9" t="s">
        <v>59</v>
      </c>
      <c r="CA34" s="9" t="s">
        <v>28</v>
      </c>
      <c r="CB34" s="9" t="s">
        <v>28</v>
      </c>
      <c r="CC34" s="9" t="s">
        <v>28</v>
      </c>
      <c r="CD34" s="9" t="s">
        <v>28</v>
      </c>
      <c r="CE34" s="9" t="s">
        <v>28</v>
      </c>
      <c r="CF34" s="9" t="s">
        <v>28</v>
      </c>
      <c r="CG34" s="9" t="s">
        <v>28</v>
      </c>
      <c r="CH34" s="9" t="s">
        <v>28</v>
      </c>
      <c r="CI34" s="9" t="s">
        <v>28</v>
      </c>
      <c r="CJ34" s="9" t="s">
        <v>59</v>
      </c>
      <c r="CK34" s="9" t="s">
        <v>28</v>
      </c>
      <c r="CL34" s="9" t="s">
        <v>59</v>
      </c>
      <c r="CM34" s="9" t="s">
        <v>59</v>
      </c>
      <c r="CN34" s="9" t="s">
        <v>59</v>
      </c>
      <c r="CO34" s="9" t="s">
        <v>59</v>
      </c>
      <c r="CP34" s="9" t="s">
        <v>28</v>
      </c>
      <c r="CQ34" s="9" t="s">
        <v>28</v>
      </c>
      <c r="CR34" s="9" t="s">
        <v>28</v>
      </c>
      <c r="CS34" s="9" t="s">
        <v>59</v>
      </c>
      <c r="CT34" s="9" t="s">
        <v>59</v>
      </c>
      <c r="CU34" s="9" t="s">
        <v>59</v>
      </c>
      <c r="CV34" s="9" t="s">
        <v>28</v>
      </c>
      <c r="CW34" s="9" t="s">
        <v>28</v>
      </c>
      <c r="CX34" s="9" t="s">
        <v>59</v>
      </c>
      <c r="CY34" s="9" t="s">
        <v>59</v>
      </c>
      <c r="CZ34" s="9" t="s">
        <v>59</v>
      </c>
    </row>
    <row r="37" spans="1:12" ht="12.75">
      <c r="A37" s="5" t="s">
        <v>96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ht="12.75">
      <c r="M39" s="10"/>
    </row>
  </sheetData>
  <sheetProtection/>
  <mergeCells count="3">
    <mergeCell ref="A1:CZ1"/>
    <mergeCell ref="A2:C2"/>
    <mergeCell ref="A3:D3"/>
  </mergeCells>
  <hyperlinks>
    <hyperlink ref="D5" r:id="rId1" display="Australian Census and Migrants Integrated Dataset 2011 Datacube - Australia"/>
    <hyperlink ref="F5" r:id="rId2" display="Australian Census and Migrants Integrated Dataset 2011 Datacube - New South Wales"/>
    <hyperlink ref="E5" r:id="rId3" display="Australian Census and Migrants Integrated Dataset 2011 Datacube - Australian Capital Territory"/>
    <hyperlink ref="G5" r:id="rId4" display="Australian Census and Migrants Integrated Dataset 2011 Datacube - Northern Territory"/>
    <hyperlink ref="H5" r:id="rId5" display="Australian Census and Migrants Integrated Dataset 2011 Datacube - Queensland"/>
    <hyperlink ref="I5" r:id="rId6" display="Australian Census and Migrants Integrated Dataset 2011 Datacube - South Australia"/>
    <hyperlink ref="J5" r:id="rId7" display="Australian Census and Migrants Integrated Dataset 2011 Datacube - Tasmania"/>
    <hyperlink ref="K5" r:id="rId8" display="Australian Census and Migrants Integrated Dataset 2011 Datacube - Victoria"/>
    <hyperlink ref="L5" r:id="rId9" display="Australian Census and Migrants Integrated Dataset 2011 Datacube - Western Australia"/>
    <hyperlink ref="A37" r:id="rId10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geOrder="overThenDown" paperSize="9" scale="54" r:id="rId12"/>
  <headerFooter alignWithMargins="0">
    <oddHeader>&amp;C&amp;A</oddHeader>
    <oddFooter>&amp;CPage &amp;P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7"/>
  <sheetViews>
    <sheetView zoomScalePageLayoutView="0" workbookViewId="0" topLeftCell="A1">
      <pane xSplit="1" ySplit="5" topLeftCell="B10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2" width="12.7109375" style="8" customWidth="1"/>
    <col min="3" max="8" width="11.57421875" style="8" customWidth="1"/>
    <col min="9" max="9" width="12.28125" style="8" customWidth="1"/>
    <col min="10" max="11" width="11.57421875" style="8" customWidth="1"/>
    <col min="12" max="12" width="12.7109375" style="8" customWidth="1"/>
    <col min="13" max="34" width="11.57421875" style="8" customWidth="1"/>
    <col min="35" max="35" width="12.57421875" style="8" customWidth="1"/>
    <col min="36" max="40" width="11.57421875" style="8" customWidth="1"/>
    <col min="41" max="41" width="12.421875" style="8" customWidth="1"/>
    <col min="42" max="57" width="11.57421875" style="8" customWidth="1"/>
    <col min="58" max="58" width="12.421875" style="8" customWidth="1"/>
    <col min="59" max="59" width="11.57421875" style="8" customWidth="1"/>
    <col min="60" max="60" width="14.57421875" style="8" customWidth="1"/>
    <col min="61" max="62" width="11.57421875" style="8" customWidth="1"/>
    <col min="63" max="63" width="13.421875" style="8" customWidth="1"/>
    <col min="64" max="68" width="11.57421875" style="8" customWidth="1"/>
    <col min="69" max="69" width="12.28125" style="8" customWidth="1"/>
    <col min="70" max="71" width="11.57421875" style="8" customWidth="1"/>
    <col min="72" max="72" width="12.7109375" style="8" customWidth="1"/>
    <col min="73" max="74" width="11.57421875" style="8" customWidth="1"/>
    <col min="75" max="75" width="16.57421875" style="8" customWidth="1"/>
    <col min="76" max="76" width="15.140625" style="8" customWidth="1"/>
    <col min="77" max="77" width="14.140625" style="8" customWidth="1"/>
    <col min="78" max="78" width="12.57421875" style="8" customWidth="1"/>
    <col min="79" max="79" width="11.57421875" style="8" customWidth="1"/>
    <col min="80" max="80" width="12.28125" style="8" customWidth="1"/>
    <col min="81" max="88" width="11.57421875" style="8" customWidth="1"/>
    <col min="89" max="90" width="12.00390625" style="8" customWidth="1"/>
    <col min="91" max="93" width="11.57421875" style="8" customWidth="1"/>
  </cols>
  <sheetData>
    <row r="1" spans="1:104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</row>
    <row r="2" spans="1:30" ht="22.5" customHeight="1">
      <c r="A2" s="1" t="s">
        <v>94</v>
      </c>
      <c r="E2" s="1"/>
      <c r="F2" s="1"/>
      <c r="G2" s="1"/>
      <c r="H2" s="1"/>
      <c r="P2" s="1"/>
      <c r="Q2" s="1"/>
      <c r="R2" s="1"/>
      <c r="S2" s="1"/>
      <c r="T2" s="1"/>
      <c r="U2" s="1"/>
      <c r="V2" s="1"/>
      <c r="W2" s="1"/>
      <c r="X2" s="1"/>
      <c r="AC2" s="1"/>
      <c r="AD2" s="1"/>
    </row>
    <row r="3" spans="1:35" ht="12.75">
      <c r="A3" s="21" t="s">
        <v>95</v>
      </c>
      <c r="B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I3" s="7"/>
    </row>
    <row r="4" spans="1:104" ht="24" customHeight="1">
      <c r="A4" s="4" t="s">
        <v>48</v>
      </c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</row>
    <row r="5" spans="1:104" s="13" customFormat="1" ht="93.75" customHeight="1">
      <c r="A5" s="6"/>
      <c r="B5" s="11" t="str">
        <f>HYPERLINK("http://www.abs.gov.au/ausstats/subscriber.nsf/LookupAttach/3415.0Data+Cubes-28.06.16142/$File/34150DS0088_2015_Education and Work_Migrants.xls","Education and Work 2015")</f>
        <v>Education and Work 2015</v>
      </c>
      <c r="C5" s="11" t="str">
        <f>HYPERLINK("http://www.abs.gov.au/ausstats/subscriber.nsf/LookupAttach/4235.0Data+Cubes-22.06.164/$File/42350Do004_2015.xls","Qualifications and Work 2015")</f>
        <v>Qualifications and Work 2015</v>
      </c>
      <c r="D5" s="16" t="str">
        <f>HYPERLINK("http://www.abs.gov.au/ausstats/subscriber.nsf/LookupAttach/3301.0Data+Cubes-29.10.159/$File/33010Do009_2014.xls","Births 2014")</f>
        <v>Births 2014</v>
      </c>
      <c r="E5" s="11" t="str">
        <f>HYPERLINK("http://www.abs.gov.au/ausstats/subscriber.nsf/LookupAttach/3302.0Data+Cubes-12.11.159/$File/33020Do009_2014.xls","Deaths 2014")</f>
        <v>Deaths 2014</v>
      </c>
      <c r="F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G5" s="16" t="str">
        <f>HYPERLINK("http://www.abs.gov.au/ausstats/subscriber.nsf/LookupAttach/3415.0Data+Cubes-19.08.1541/$File/34150DS0081_2013_Births_Migrants.xls","Births 2013")</f>
        <v>Births 2013</v>
      </c>
      <c r="H5" s="16" t="str">
        <f>HYPERLINK("http://www.abs.gov.au/ausstats/subscriber.nsf/LookupAttach/3415.0Data+Cubes-19.08.1542/$File/34150DS0080_2012_Births_Migrants.xls","Births 2012")</f>
        <v>Births 2012</v>
      </c>
      <c r="I5" s="11" t="str">
        <f>HYPERLINK(" http://www.abs.gov.au/AUSSTATS/subscriber.nsf/LookupAttach/6250.0Data+Cubes-13.06.141/$File/62500DO001_201311.xls"," Characteristics of Recent Migrants 2013")</f>
        <v> Characteristics of Recent Migrants 2013</v>
      </c>
      <c r="J5" s="11" t="str">
        <f>HYPERLINK("http://www.abs.gov.au/ausstats/subscriber.nsf/LookupAttach/3415.0Data+Cubes-19.08.15111/$File/34150DS0083_2013_Deaths_Migrants.xls","Deaths 2013")</f>
        <v>Deaths 2013</v>
      </c>
      <c r="K5" s="11" t="str">
        <f>HYPERLINK("http://www.abs.gov.au/ausstats/subscriber.nsf/LookupAttach/3415.0Data+Cubes-19.08.15112/$File/34150DS0082_2012_Deaths_Migrants.xls","Deaths 2012")</f>
        <v>Deaths 2012</v>
      </c>
      <c r="L5" s="11" t="str">
        <f>HYPERLINK("http://www.abs.gov.au/ausstats/subscriber.nsf/LookupAttach/3415.0Data+Cubes-19.08.15141/$File/34150DS0086_2013_Education and Work_Migrants.xls","Education and Work 2013")</f>
        <v>Education and Work 2013</v>
      </c>
      <c r="M5" s="11" t="str">
        <f>HYPERLINK("http://www.abs.gov.au/ausstats/subscriber.nsf/LookupAttach/3415.0Data+Cubes-19.08.15185/$File/41590do012.xls","General Social Survey 2014 Table 12")</f>
        <v>General Social Survey 2014 Table 12</v>
      </c>
      <c r="N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O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P5" s="11" t="s">
        <v>67</v>
      </c>
      <c r="Q5" s="11" t="s">
        <v>68</v>
      </c>
      <c r="R5" s="11" t="s">
        <v>69</v>
      </c>
      <c r="S5" s="11" t="s">
        <v>70</v>
      </c>
      <c r="T5" s="11" t="s">
        <v>71</v>
      </c>
      <c r="U5" s="11" t="s">
        <v>72</v>
      </c>
      <c r="V5" s="11" t="s">
        <v>73</v>
      </c>
      <c r="W5" s="11" t="s">
        <v>74</v>
      </c>
      <c r="X5" s="11" t="s">
        <v>75</v>
      </c>
      <c r="Y5" s="16" t="str">
        <f>HYPERLINK("http://www.abs.gov.au/ausstats/subscriber.nsf/LookupAttach/3415.0Data+Cubes-23.07.1340/$File/34150DS0077_2011_Births_Migrants.xls","Births 2011")</f>
        <v>Births 2011</v>
      </c>
      <c r="Z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A5" s="11" t="str">
        <f>HYPERLINK("http://www.abs.gov.au/ausstats/subscriber.nsf/LookupAttach/3415.0Data+Cubes-23.07.13110/$File/34150DS0078_2011_Deaths_Migrants.xls","Deaths 2011")</f>
        <v>Deaths 2011</v>
      </c>
      <c r="AB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AC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AD5" s="11" t="str">
        <f>HYPERLINK("http://www.abs.gov.au/ausstats/subscriber.nsf/LookupAttach/3415.0Data+Cubes-26.07.12390/$File/34150DS0070_2011_UEW_Migrants.xls","Underemployed Workers 2011")</f>
        <v>Underemployed Workers 2011</v>
      </c>
      <c r="AE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AF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AG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AH5" s="16" t="str">
        <f>HYPERLINK("http://www.abs.gov.au/ausstats/subscriber.nsf/LookupAttach/3415.0Data+Cubes-29.11.1140/$File/34150DS0066_2010_Births_Migrants.xls","Births 2010")</f>
        <v>Births 2010</v>
      </c>
      <c r="AI5" s="11" t="str">
        <f>HYPERLINK("http://www.abs.gov.au/ausstats/subscriber.nsf/LookupAttach/3415.0Data+Cubes-26.07.1250/$File/34150DS0074_2010_Causes of Death_Migrants.xls","Causes of Death 2010")</f>
        <v>Causes of Death 2010</v>
      </c>
      <c r="AJ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AK5" s="11" t="str">
        <f>HYPERLINK("http://www.abs.gov.au/ausstats/subscriber.nsf/LookupAttach/3415.0Data+Cubes-26.07.12110/$File/34150DS0072_2010_Deaths_Migrants.xls","Deaths 2010")</f>
        <v>Deaths 2010</v>
      </c>
      <c r="AL5" s="11" t="str">
        <f>HYPERLINK("http://www.abs.gov.au/ausstats/subscriber.nsf/LookupAttach/3415.0Data+Cubes-29.06.1125/$File/34150DS0051_2010_Education and Work_Migrants.xls","Education and Work 2010")</f>
        <v>Education and Work 2010</v>
      </c>
      <c r="AM5" s="11" t="str">
        <f>HYPERLINK("http://www.abs.gov.au/ausstats/subscriber.nsf/LookupAttach/3415.0Data+Cubes-29.11.11190/$File/34150DS0062_2010_GSS_migrants.xls","General Social Survey 2010")</f>
        <v>General Social Survey 2010</v>
      </c>
      <c r="AN5" s="11" t="str">
        <f>HYPERLINK("http://www.abs.gov.au/ausstats/subscriber.nsf/LookupAttach/3415.0Data+Cubes-29.06.1141/$File/34150DS0052_2010_Labour_Mobility_Migrants.xls","Labour Mobility 2010")</f>
        <v>Labour Mobility 2010</v>
      </c>
      <c r="AO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AP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AQ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AR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AS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AT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AU5" s="11" t="str">
        <f>HYPERLINK("http://www.abs.gov.au/ausstats/subscriber.nsf/LookupAttach/3415.0Data+Cubes-29.06.115/$File/34150DS0042_2009_Births_Migrants.xls","Births 2009")</f>
        <v>Births 2009</v>
      </c>
      <c r="AV5" s="11" t="str">
        <f>HYPERLINK("http://www.abs.gov.au/ausstats/subscriber.nsf/LookupAttach/3415.0Data+Cubes-29.11.1150/$File/34150DS0063_2009_Causes of Death_Migrants.xls","Causes of Death 2009")</f>
        <v>Causes of Death 2009</v>
      </c>
      <c r="AW5" s="11" t="str">
        <f>HYPERLINK("http://www.abs.gov.au/ausstats/subscriber.nsf/LookupAttach/3415.0Data+Cubes-29.06.1118/$File/34150DS0045_2009_Deaths_Migrants.xls","Deaths 2009")</f>
        <v>Deaths 2009</v>
      </c>
      <c r="AX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AY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AZ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A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B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C5" s="11" t="str">
        <f>HYPERLINK("http://www.abs.gov.au/ausstats/subscriber.nsf/LookupAttach/3415.0Data+Cubes-29.06.116/$File/34150DS0041_2008_Births_Migrants.xls","Births 2008")</f>
        <v>Births 2008</v>
      </c>
      <c r="BD5" s="11" t="str">
        <f>HYPERLINK("http://www.abs.gov.au/ausstats/subscriber.nsf/LookupAttach/3415.0Data+Cubes-29.06.119/$File/34150DS0047_2008_Causes of Death_Migrants.xls","Causes of Death 2008")</f>
        <v>Causes of Death 2008</v>
      </c>
      <c r="BE5" s="11" t="str">
        <f>HYPERLINK("http://www.abs.gov.au/ausstats/subscriber.nsf/LookupAttach/3415.0Data+Cubes-29.06.1119/$File/34150DS0044_2008_Deaths_Migrants.xls","Deaths 2008")</f>
        <v>Deaths 2008</v>
      </c>
      <c r="BF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G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H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I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BJ5" s="11" t="str">
        <f>HYPERLINK("http://www.abs.gov.au/ausstats/subscriber.nsf/LookupAttach/3415.0Data+Cubes-29.06.117/$File/34150DS0040_2007_Births_Migrants.xls","Births 2007")</f>
        <v>Births 2007</v>
      </c>
      <c r="BK5" s="11" t="str">
        <f>HYPERLINK("http://www.abs.gov.au/ausstats/subscriber.nsf/LookupAttach/3415.0Data+Cubes-29.06.1110/$File/34150DS0046_2007_Causes of Death_Migrants.xls","Causes of Death 2007")</f>
        <v>Causes of Death 2007</v>
      </c>
      <c r="BL5" s="11" t="str">
        <f>HYPERLINK("http://www.abs.gov.au/ausstats/subscriber.nsf/LookupAttach/3415.0Data+Cubes-29.06.1120/$File/34150DS0043_2007_Deaths_Migrants.xls","Deaths 2007")</f>
        <v>Deaths 2007</v>
      </c>
      <c r="BM5" s="11" t="str">
        <f>HYPERLINK("http://www.abs.gov.au/ausstats/subscriber.nsf/LookupAttach/3415.0Data+Cubes-29.06.1123/$File/34150DS0027_2007_Divorces_Migrants.xls","Divorces 2007")</f>
        <v>Divorces 2007</v>
      </c>
      <c r="BN5" s="11" t="str">
        <f>HYPERLINK("http://www.abs.gov.au/ausstats/subscriber.nsf/LookupAttach/3415.0Data+Cubes-29.06.1126/$File/34150DS0034_2007_Educ and Work_Migrants.xls","Education and Work 2007")</f>
        <v>Education and Work 2007</v>
      </c>
      <c r="BO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P5" s="11" t="str">
        <f>HYPERLINK("http://www.abs.gov.au/ausstats/subscriber.nsf/LookupAttach/3415.0Data+Cubes-29.06.1131/$File/34150DS0031_2007_FOE_Migrants.xls","Forms of Employment 2007")</f>
        <v>Forms of Employment 2007</v>
      </c>
      <c r="BQ5" s="11" t="str">
        <f>HYPERLINK("http://www.abs.gov.au/ausstats/subscriber.nsf/LookupAttach/3415.0Data+Cubes-29.06.1138/$File/34150DS0011_2007_LFS_Migrants.xls","Labour Force 2007")</f>
        <v>Labour Force 2007</v>
      </c>
      <c r="BR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S5" s="11" t="str">
        <f>HYPERLINK("http://www.abs.gov.au/ausstats/subscriber.nsf/LookupAttach/3415.0Data+Cubes-29.06.1142/$File/34150DS0029_2007_Marriages_Migrants.xls","Marriages 2007")</f>
        <v>Marriages 2007</v>
      </c>
      <c r="BT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U5" s="11" t="str">
        <f>HYPERLINK("http://www.abs.gov.au/ausstats/subscriber.nsf/LookupAttach/3415.0Data+Cubes-29.06.1152/$File/34150DS0036_2007_UEW_Migrants.xls","Underemployed Workers 2007")</f>
        <v>Underemployed Workers 2007</v>
      </c>
      <c r="BV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BW5" s="11" t="str">
        <f>HYPERLINK("http://www.abs.gov.au/ausstats/subscriber.nsf/LookupAttach/3415.0Data+Cubes-29.06.112/$File/34150DS0019_2006_07_Adult_Learning_Migrants.xls","Adult Learning 2006")</f>
        <v>Adult Learning 2006</v>
      </c>
      <c r="BX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BY5" s="11" t="str">
        <f>HYPERLINK("http://www.abs.gov.au/ausstats/subscriber.nsf/LookupAttach/3415.0Data+Cubes-29.06.118/$File/34150DS0021_2006_Births_Migrants.xls","Births 2006")</f>
        <v>Births 2006</v>
      </c>
      <c r="BZ5" s="11" t="str">
        <f>HYPERLINK("http://www.abs.gov.au/ausstats/subscriber.nsf/LookupAttach/3415.0Data+Cubes-29.06.1111/$File/34150DS0022_2006_Causes of Death_Migrants.xls","Causes of Death 2006")</f>
        <v>Causes of Death 2006</v>
      </c>
      <c r="CA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CB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CC5" s="11" t="str">
        <f>HYPERLINK("http://www.abs.gov.au/ausstats/subscriber.nsf/LookupAttach/3415.0Data+Cubes-29.06.1121/$File/34150DS0026_2006_Deaths_Migrants.xls","Deaths 2006")</f>
        <v>Deaths 2006</v>
      </c>
      <c r="CD5" s="11" t="str">
        <f>HYPERLINK("http://www.abs.gov.au/ausstats/subscriber.nsf/LookupAttach/3415.0Data+Cubes-29.06.1127/$File/34150DS0006_2006_SEW_Migrants.xls","Education and Work 2006")</f>
        <v>Education and Work 2006</v>
      </c>
      <c r="CE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F5" s="11" t="str">
        <f>HYPERLINK("http://www.abs.gov.au/ausstats/subscriber.nsf/LookupAttach/3415.0Data+Cubes-29.06.1132/$File/34150DS0007_2006_GSS_Migrants.xls","General Social Survey 2006")</f>
        <v>General Social Survey 2006</v>
      </c>
      <c r="CG5" s="11" t="str">
        <f>HYPERLINK("http://www.abs.gov.au/ausstats/subscriber.nsf/LookupAttach/3415.0Data+Cubes-29.06.1137/$File/34150DS0010_2006_JSE_Migrants.xls","Job Search Experience 2006")</f>
        <v>Job Search Experience 2006</v>
      </c>
      <c r="CH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CI5" s="11" t="str">
        <f>HYPERLINK("http://www.abs.gov.au/ausstats/subscriber.nsf/LookupAttach/3415.0Data+Cubes-29.06.1153/$File/34150DS0037_2006_Volunteers_Migrants.xls","Voluntary Work 2006")</f>
        <v>Voluntary Work 2006</v>
      </c>
      <c r="CJ5" s="11" t="str">
        <f>HYPERLINK("http://www.abs.gov.au/ausstats/subscriber.nsf/LookupAttach/3415.0Data+Cubes-29.06.1155/$File/34150DS0039_2006_WTA_Migrants.xls","Working Time Arrangements 2006")</f>
        <v>Working Time Arrangements 2006</v>
      </c>
      <c r="CK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CL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CM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CN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CO5" s="11" t="str">
        <f>HYPERLINK("http://www.abs.gov.au/ausstats/subscriber.nsf/LookupAttach/3415.0Data+Cubes-29.06.1112/$File/34150DS002_2005_COD_Migrants.xls","Causes of Death 2005")</f>
        <v>Causes of Death 2005</v>
      </c>
      <c r="CP5" s="11" t="str">
        <f>HYPERLINK("http://www.abs.gov.au/ausstats/subscriber.nsf/LookupAttach/3415.0Data+Cubes-29.06.1115/$File/34150DS0023_2005_Child_Care_Migrants.xls","Child Care 2005")</f>
        <v>Child Care 2005</v>
      </c>
      <c r="CQ5" s="11" t="str">
        <f>HYPERLINK("http://www.abs.gov.au/ausstats/subscriber.nsf/LookupAttach/3415.0Data+Cubes-29.06.1117/$File/34150DS0003_2005_CSS_Migrants.xls","Crime and Safety 2005")</f>
        <v>Crime and Safety 2005</v>
      </c>
      <c r="CR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CS5" s="11" t="str">
        <f>HYPERLINK("http://www.abs.gov.au/ausstats/subscriber.nsf/LookupAttach/3415.0Data+Cubes-29.06.1148/$File/34150DS0015_2005_PSS_Migrants.xls","Personal Safety 2005")</f>
        <v>Personal Safety 2005</v>
      </c>
      <c r="CT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CU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CV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CW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CX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Y5" s="11" t="str">
        <f>HYPERLINK("http://www.abs.gov.au/ausstats/subscriber.nsf/LookupAttach/3415.0Data+Cubes-29.06.1133/$File/34150DS0008_2002_GSS_Migrants.xls","General Social Survey 2002")</f>
        <v>General Social Survey 2002</v>
      </c>
      <c r="CZ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107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28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  <c r="DC6" s="13"/>
    </row>
    <row r="7" spans="1:104" ht="12.75">
      <c r="A7" s="3" t="s">
        <v>29</v>
      </c>
      <c r="B7" s="9" t="s">
        <v>28</v>
      </c>
      <c r="C7" s="9" t="s">
        <v>28</v>
      </c>
      <c r="D7" s="9" t="s">
        <v>59</v>
      </c>
      <c r="E7" s="9" t="s">
        <v>28</v>
      </c>
      <c r="F7" s="9" t="s">
        <v>28</v>
      </c>
      <c r="G7" s="9" t="s">
        <v>59</v>
      </c>
      <c r="H7" s="9" t="s">
        <v>59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59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28</v>
      </c>
      <c r="AF7" s="9" t="s">
        <v>28</v>
      </c>
      <c r="AG7" s="9" t="s">
        <v>28</v>
      </c>
      <c r="AH7" s="9" t="s">
        <v>59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59</v>
      </c>
      <c r="AV7" s="9" t="s">
        <v>28</v>
      </c>
      <c r="AW7" s="9" t="s">
        <v>28</v>
      </c>
      <c r="AX7" s="9" t="s">
        <v>28</v>
      </c>
      <c r="AY7" s="9" t="s">
        <v>59</v>
      </c>
      <c r="AZ7" s="9" t="s">
        <v>28</v>
      </c>
      <c r="BA7" s="9" t="s">
        <v>28</v>
      </c>
      <c r="BB7" s="9" t="s">
        <v>28</v>
      </c>
      <c r="BC7" s="9" t="s">
        <v>59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59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59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28</v>
      </c>
      <c r="CO7" s="9" t="s">
        <v>28</v>
      </c>
      <c r="CP7" s="9" t="s">
        <v>28</v>
      </c>
      <c r="CQ7" s="9" t="s">
        <v>28</v>
      </c>
      <c r="CR7" s="9" t="s">
        <v>59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</row>
    <row r="8" spans="1:104" ht="12.75">
      <c r="A8" s="3" t="s">
        <v>30</v>
      </c>
      <c r="B8" s="9" t="s">
        <v>28</v>
      </c>
      <c r="C8" s="9" t="s">
        <v>28</v>
      </c>
      <c r="D8" s="9" t="s">
        <v>59</v>
      </c>
      <c r="E8" s="9" t="s">
        <v>28</v>
      </c>
      <c r="F8" s="9" t="s">
        <v>28</v>
      </c>
      <c r="G8" s="9" t="s">
        <v>59</v>
      </c>
      <c r="H8" s="9" t="s">
        <v>59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59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28</v>
      </c>
      <c r="AF8" s="9" t="s">
        <v>28</v>
      </c>
      <c r="AG8" s="9" t="s">
        <v>28</v>
      </c>
      <c r="AH8" s="9" t="s">
        <v>59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59</v>
      </c>
      <c r="AV8" s="9" t="s">
        <v>28</v>
      </c>
      <c r="AW8" s="9" t="s">
        <v>28</v>
      </c>
      <c r="AX8" s="9" t="s">
        <v>28</v>
      </c>
      <c r="AY8" s="9" t="s">
        <v>59</v>
      </c>
      <c r="AZ8" s="9" t="s">
        <v>28</v>
      </c>
      <c r="BA8" s="9" t="s">
        <v>28</v>
      </c>
      <c r="BB8" s="9" t="s">
        <v>28</v>
      </c>
      <c r="BC8" s="9" t="s">
        <v>59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59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59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28</v>
      </c>
      <c r="CO8" s="9" t="s">
        <v>28</v>
      </c>
      <c r="CP8" s="9" t="s">
        <v>28</v>
      </c>
      <c r="CQ8" s="9" t="s">
        <v>28</v>
      </c>
      <c r="CR8" s="9" t="s">
        <v>59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</row>
    <row r="9" spans="1:104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59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</row>
    <row r="10" spans="1:104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59</v>
      </c>
      <c r="Q10" s="9" t="s">
        <v>59</v>
      </c>
      <c r="R10" s="9" t="s">
        <v>59</v>
      </c>
      <c r="S10" s="9" t="s">
        <v>59</v>
      </c>
      <c r="T10" s="9" t="s">
        <v>59</v>
      </c>
      <c r="U10" s="9" t="s">
        <v>59</v>
      </c>
      <c r="V10" s="9" t="s">
        <v>59</v>
      </c>
      <c r="W10" s="9" t="s">
        <v>59</v>
      </c>
      <c r="X10" s="9" t="s">
        <v>59</v>
      </c>
      <c r="Y10" s="9" t="s">
        <v>28</v>
      </c>
      <c r="Z10" s="9" t="s">
        <v>59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28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59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59</v>
      </c>
    </row>
    <row r="11" spans="1:104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59</v>
      </c>
      <c r="Q11" s="9" t="s">
        <v>59</v>
      </c>
      <c r="R11" s="9" t="s">
        <v>59</v>
      </c>
      <c r="S11" s="9" t="s">
        <v>59</v>
      </c>
      <c r="T11" s="9" t="s">
        <v>59</v>
      </c>
      <c r="U11" s="9" t="s">
        <v>59</v>
      </c>
      <c r="V11" s="9" t="s">
        <v>59</v>
      </c>
      <c r="W11" s="9" t="s">
        <v>59</v>
      </c>
      <c r="X11" s="9" t="s">
        <v>59</v>
      </c>
      <c r="Y11" s="9" t="s">
        <v>28</v>
      </c>
      <c r="Z11" s="9" t="s">
        <v>59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28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59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59</v>
      </c>
    </row>
    <row r="12" spans="1:104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59</v>
      </c>
      <c r="Q12" s="9" t="s">
        <v>59</v>
      </c>
      <c r="R12" s="9" t="s">
        <v>59</v>
      </c>
      <c r="S12" s="9" t="s">
        <v>59</v>
      </c>
      <c r="T12" s="9" t="s">
        <v>59</v>
      </c>
      <c r="U12" s="9" t="s">
        <v>59</v>
      </c>
      <c r="V12" s="9" t="s">
        <v>59</v>
      </c>
      <c r="W12" s="9" t="s">
        <v>59</v>
      </c>
      <c r="X12" s="9" t="s">
        <v>59</v>
      </c>
      <c r="Y12" s="9" t="s">
        <v>28</v>
      </c>
      <c r="Z12" s="9" t="s">
        <v>59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28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59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59</v>
      </c>
    </row>
    <row r="13" spans="1:104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59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28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59</v>
      </c>
      <c r="CV13" s="9" t="s">
        <v>59</v>
      </c>
      <c r="CW13" s="9" t="s">
        <v>28</v>
      </c>
      <c r="CX13" s="9" t="s">
        <v>28</v>
      </c>
      <c r="CY13" s="9" t="s">
        <v>28</v>
      </c>
      <c r="CZ13" s="9" t="s">
        <v>28</v>
      </c>
    </row>
    <row r="14" spans="1:104" ht="12.75">
      <c r="A14" s="3" t="s">
        <v>76</v>
      </c>
      <c r="B14" s="9" t="s">
        <v>59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59</v>
      </c>
      <c r="J14" s="9" t="s">
        <v>28</v>
      </c>
      <c r="K14" s="9" t="s">
        <v>28</v>
      </c>
      <c r="L14" s="9" t="s">
        <v>59</v>
      </c>
      <c r="M14" s="9" t="s">
        <v>59</v>
      </c>
      <c r="N14" s="9" t="s">
        <v>28</v>
      </c>
      <c r="O14" s="9" t="s">
        <v>28</v>
      </c>
      <c r="P14" s="9" t="s">
        <v>59</v>
      </c>
      <c r="Q14" s="9" t="s">
        <v>59</v>
      </c>
      <c r="R14" s="9" t="s">
        <v>59</v>
      </c>
      <c r="S14" s="9" t="s">
        <v>59</v>
      </c>
      <c r="T14" s="9" t="s">
        <v>59</v>
      </c>
      <c r="U14" s="9" t="s">
        <v>59</v>
      </c>
      <c r="V14" s="9" t="s">
        <v>59</v>
      </c>
      <c r="W14" s="9" t="s">
        <v>59</v>
      </c>
      <c r="X14" s="9" t="s">
        <v>59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59</v>
      </c>
      <c r="AH14" s="9" t="s">
        <v>28</v>
      </c>
      <c r="AI14" s="9" t="s">
        <v>28</v>
      </c>
      <c r="AJ14" s="9" t="s">
        <v>59</v>
      </c>
      <c r="AK14" s="9" t="s">
        <v>28</v>
      </c>
      <c r="AL14" s="9" t="s">
        <v>28</v>
      </c>
      <c r="AM14" s="9" t="s">
        <v>59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59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28</v>
      </c>
      <c r="BR14" s="9" t="s">
        <v>59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28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28</v>
      </c>
      <c r="CE14" s="9" t="s">
        <v>28</v>
      </c>
      <c r="CF14" s="9" t="s">
        <v>59</v>
      </c>
      <c r="CG14" s="9" t="s">
        <v>28</v>
      </c>
      <c r="CH14" s="9" t="s">
        <v>59</v>
      </c>
      <c r="CI14" s="9" t="s">
        <v>28</v>
      </c>
      <c r="CJ14" s="9" t="s">
        <v>28</v>
      </c>
      <c r="CK14" s="9" t="s">
        <v>28</v>
      </c>
      <c r="CL14" s="9" t="s">
        <v>28</v>
      </c>
      <c r="CM14" s="9" t="s">
        <v>28</v>
      </c>
      <c r="CN14" s="9" t="s">
        <v>28</v>
      </c>
      <c r="CO14" s="9" t="s">
        <v>28</v>
      </c>
      <c r="CP14" s="9" t="s">
        <v>28</v>
      </c>
      <c r="CQ14" s="9" t="s">
        <v>28</v>
      </c>
      <c r="CR14" s="9" t="s">
        <v>28</v>
      </c>
      <c r="CS14" s="9" t="s">
        <v>28</v>
      </c>
      <c r="CT14" s="9" t="s">
        <v>28</v>
      </c>
      <c r="CU14" s="9" t="s">
        <v>28</v>
      </c>
      <c r="CV14" s="9" t="s">
        <v>59</v>
      </c>
      <c r="CW14" s="9" t="s">
        <v>28</v>
      </c>
      <c r="CX14" s="9" t="s">
        <v>28</v>
      </c>
      <c r="CY14" s="9" t="s">
        <v>28</v>
      </c>
      <c r="CZ14" s="9" t="s">
        <v>28</v>
      </c>
    </row>
    <row r="15" spans="1:104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59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59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59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59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28</v>
      </c>
      <c r="CL15" s="9" t="s">
        <v>28</v>
      </c>
      <c r="CM15" s="9" t="s">
        <v>28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59</v>
      </c>
      <c r="CW15" s="9" t="s">
        <v>28</v>
      </c>
      <c r="CX15" s="9" t="s">
        <v>28</v>
      </c>
      <c r="CY15" s="9" t="s">
        <v>28</v>
      </c>
      <c r="CZ15" s="9" t="s">
        <v>28</v>
      </c>
    </row>
    <row r="16" spans="1:104" ht="12.75">
      <c r="A16" s="3" t="s">
        <v>34</v>
      </c>
      <c r="B16" s="9" t="s">
        <v>59</v>
      </c>
      <c r="C16" s="9" t="s">
        <v>59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59</v>
      </c>
      <c r="J16" s="9" t="s">
        <v>28</v>
      </c>
      <c r="K16" s="9" t="s">
        <v>28</v>
      </c>
      <c r="L16" s="9" t="s">
        <v>59</v>
      </c>
      <c r="M16" s="9" t="s">
        <v>59</v>
      </c>
      <c r="N16" s="9" t="s">
        <v>28</v>
      </c>
      <c r="O16" s="9" t="s">
        <v>28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28</v>
      </c>
      <c r="Z16" s="9" t="s">
        <v>59</v>
      </c>
      <c r="AA16" s="9" t="s">
        <v>28</v>
      </c>
      <c r="AB16" s="9" t="s">
        <v>28</v>
      </c>
      <c r="AC16" s="9" t="s">
        <v>59</v>
      </c>
      <c r="AD16" s="9" t="s">
        <v>59</v>
      </c>
      <c r="AE16" s="9" t="s">
        <v>59</v>
      </c>
      <c r="AF16" s="9" t="s">
        <v>59</v>
      </c>
      <c r="AG16" s="9" t="s">
        <v>59</v>
      </c>
      <c r="AH16" s="9" t="s">
        <v>28</v>
      </c>
      <c r="AI16" s="9" t="s">
        <v>28</v>
      </c>
      <c r="AJ16" s="9" t="s">
        <v>59</v>
      </c>
      <c r="AK16" s="9" t="s">
        <v>28</v>
      </c>
      <c r="AL16" s="9" t="s">
        <v>59</v>
      </c>
      <c r="AM16" s="9" t="s">
        <v>59</v>
      </c>
      <c r="AN16" s="9" t="s">
        <v>59</v>
      </c>
      <c r="AO16" s="9" t="s">
        <v>28</v>
      </c>
      <c r="AP16" s="9" t="s">
        <v>59</v>
      </c>
      <c r="AQ16" s="9" t="s">
        <v>59</v>
      </c>
      <c r="AR16" s="9" t="s">
        <v>59</v>
      </c>
      <c r="AS16" s="9" t="s">
        <v>59</v>
      </c>
      <c r="AT16" s="9" t="s">
        <v>59</v>
      </c>
      <c r="AU16" s="9" t="s">
        <v>28</v>
      </c>
      <c r="AV16" s="9" t="s">
        <v>28</v>
      </c>
      <c r="AW16" s="9" t="s">
        <v>28</v>
      </c>
      <c r="AX16" s="9" t="s">
        <v>59</v>
      </c>
      <c r="AY16" s="9" t="s">
        <v>59</v>
      </c>
      <c r="AZ16" s="9" t="s">
        <v>59</v>
      </c>
      <c r="BA16" s="9" t="s">
        <v>28</v>
      </c>
      <c r="BB16" s="9" t="s">
        <v>59</v>
      </c>
      <c r="BC16" s="9" t="s">
        <v>28</v>
      </c>
      <c r="BD16" s="9" t="s">
        <v>28</v>
      </c>
      <c r="BE16" s="9" t="s">
        <v>28</v>
      </c>
      <c r="BF16" s="9" t="s">
        <v>28</v>
      </c>
      <c r="BG16" s="9" t="s">
        <v>59</v>
      </c>
      <c r="BH16" s="9" t="s">
        <v>28</v>
      </c>
      <c r="BI16" s="9" t="s">
        <v>59</v>
      </c>
      <c r="BJ16" s="9" t="s">
        <v>28</v>
      </c>
      <c r="BK16" s="9" t="s">
        <v>28</v>
      </c>
      <c r="BL16" s="9" t="s">
        <v>28</v>
      </c>
      <c r="BM16" s="9" t="s">
        <v>28</v>
      </c>
      <c r="BN16" s="9" t="s">
        <v>59</v>
      </c>
      <c r="BO16" s="9" t="s">
        <v>59</v>
      </c>
      <c r="BP16" s="9" t="s">
        <v>59</v>
      </c>
      <c r="BQ16" s="9" t="s">
        <v>59</v>
      </c>
      <c r="BR16" s="9" t="s">
        <v>59</v>
      </c>
      <c r="BS16" s="9" t="s">
        <v>28</v>
      </c>
      <c r="BT16" s="9" t="s">
        <v>59</v>
      </c>
      <c r="BU16" s="9" t="s">
        <v>59</v>
      </c>
      <c r="BV16" s="9" t="s">
        <v>28</v>
      </c>
      <c r="BW16" s="9" t="s">
        <v>59</v>
      </c>
      <c r="BX16" s="9" t="s">
        <v>59</v>
      </c>
      <c r="BY16" s="9" t="s">
        <v>28</v>
      </c>
      <c r="BZ16" s="9" t="s">
        <v>28</v>
      </c>
      <c r="CA16" s="9" t="s">
        <v>59</v>
      </c>
      <c r="CB16" s="9" t="s">
        <v>28</v>
      </c>
      <c r="CC16" s="9" t="s">
        <v>28</v>
      </c>
      <c r="CD16" s="9" t="s">
        <v>59</v>
      </c>
      <c r="CE16" s="9" t="s">
        <v>59</v>
      </c>
      <c r="CF16" s="9" t="s">
        <v>59</v>
      </c>
      <c r="CG16" s="9" t="s">
        <v>59</v>
      </c>
      <c r="CH16" s="9" t="s">
        <v>28</v>
      </c>
      <c r="CI16" s="9" t="s">
        <v>59</v>
      </c>
      <c r="CJ16" s="9" t="s">
        <v>59</v>
      </c>
      <c r="CK16" s="9" t="s">
        <v>59</v>
      </c>
      <c r="CL16" s="9" t="s">
        <v>59</v>
      </c>
      <c r="CM16" s="9" t="s">
        <v>59</v>
      </c>
      <c r="CN16" s="9" t="s">
        <v>59</v>
      </c>
      <c r="CO16" s="9" t="s">
        <v>28</v>
      </c>
      <c r="CP16" s="9" t="s">
        <v>28</v>
      </c>
      <c r="CQ16" s="9" t="s">
        <v>59</v>
      </c>
      <c r="CR16" s="9" t="s">
        <v>59</v>
      </c>
      <c r="CS16" s="9" t="s">
        <v>59</v>
      </c>
      <c r="CT16" s="9" t="s">
        <v>28</v>
      </c>
      <c r="CU16" s="9" t="s">
        <v>59</v>
      </c>
      <c r="CV16" s="9" t="s">
        <v>59</v>
      </c>
      <c r="CW16" s="9" t="s">
        <v>59</v>
      </c>
      <c r="CX16" s="9" t="s">
        <v>59</v>
      </c>
      <c r="CY16" s="9" t="s">
        <v>59</v>
      </c>
      <c r="CZ16" s="9" t="s">
        <v>59</v>
      </c>
    </row>
    <row r="17" spans="1:104" ht="12.75">
      <c r="A17" s="3" t="s">
        <v>35</v>
      </c>
      <c r="B17" s="9" t="s">
        <v>28</v>
      </c>
      <c r="C17" s="9" t="s">
        <v>59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59</v>
      </c>
      <c r="J17" s="9" t="s">
        <v>28</v>
      </c>
      <c r="K17" s="9" t="s">
        <v>28</v>
      </c>
      <c r="L17" s="9" t="s">
        <v>28</v>
      </c>
      <c r="M17" s="9" t="s">
        <v>59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59</v>
      </c>
      <c r="AG17" s="9" t="s">
        <v>28</v>
      </c>
      <c r="AH17" s="9" t="s">
        <v>28</v>
      </c>
      <c r="AI17" s="9" t="s">
        <v>28</v>
      </c>
      <c r="AJ17" s="9" t="s">
        <v>59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59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59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28</v>
      </c>
      <c r="CK17" s="9" t="s">
        <v>28</v>
      </c>
      <c r="CL17" s="9" t="s">
        <v>28</v>
      </c>
      <c r="CM17" s="9" t="s">
        <v>28</v>
      </c>
      <c r="CN17" s="9" t="s">
        <v>28</v>
      </c>
      <c r="CO17" s="9" t="s">
        <v>28</v>
      </c>
      <c r="CP17" s="9" t="s">
        <v>28</v>
      </c>
      <c r="CQ17" s="9" t="s">
        <v>28</v>
      </c>
      <c r="CR17" s="9" t="s">
        <v>59</v>
      </c>
      <c r="CS17" s="9" t="s">
        <v>28</v>
      </c>
      <c r="CT17" s="9" t="s">
        <v>28</v>
      </c>
      <c r="CU17" s="9" t="s">
        <v>28</v>
      </c>
      <c r="CV17" s="9" t="s">
        <v>59</v>
      </c>
      <c r="CW17" s="9" t="s">
        <v>28</v>
      </c>
      <c r="CX17" s="9" t="s">
        <v>28</v>
      </c>
      <c r="CY17" s="9" t="s">
        <v>28</v>
      </c>
      <c r="CZ17" s="9" t="s">
        <v>28</v>
      </c>
    </row>
    <row r="18" spans="1:104" ht="12.75">
      <c r="A18" s="3" t="s">
        <v>60</v>
      </c>
      <c r="B18" s="9" t="s">
        <v>28</v>
      </c>
      <c r="C18" s="9" t="s">
        <v>59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59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59</v>
      </c>
      <c r="AG18" s="9" t="s">
        <v>59</v>
      </c>
      <c r="AH18" s="9" t="s">
        <v>28</v>
      </c>
      <c r="AI18" s="9" t="s">
        <v>28</v>
      </c>
      <c r="AJ18" s="9" t="s">
        <v>59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59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28</v>
      </c>
      <c r="CO18" s="9" t="s">
        <v>28</v>
      </c>
      <c r="CP18" s="9" t="s">
        <v>28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</row>
    <row r="19" spans="1:104" ht="12.75">
      <c r="A19" s="3" t="s">
        <v>36</v>
      </c>
      <c r="B19" s="9" t="s">
        <v>28</v>
      </c>
      <c r="C19" s="9" t="s">
        <v>59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59</v>
      </c>
      <c r="J19" s="9" t="s">
        <v>28</v>
      </c>
      <c r="K19" s="9" t="s">
        <v>28</v>
      </c>
      <c r="L19" s="9" t="s">
        <v>28</v>
      </c>
      <c r="M19" s="9" t="s">
        <v>59</v>
      </c>
      <c r="N19" s="9" t="s">
        <v>28</v>
      </c>
      <c r="O19" s="9" t="s">
        <v>28</v>
      </c>
      <c r="P19" s="9" t="s">
        <v>59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28</v>
      </c>
      <c r="Z19" s="9" t="s">
        <v>59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59</v>
      </c>
      <c r="AG19" s="9" t="s">
        <v>28</v>
      </c>
      <c r="AH19" s="9" t="s">
        <v>28</v>
      </c>
      <c r="AI19" s="9" t="s">
        <v>28</v>
      </c>
      <c r="AJ19" s="9" t="s">
        <v>59</v>
      </c>
      <c r="AK19" s="9" t="s">
        <v>28</v>
      </c>
      <c r="AL19" s="9" t="s">
        <v>28</v>
      </c>
      <c r="AM19" s="9" t="s">
        <v>59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59</v>
      </c>
      <c r="AY19" s="9" t="s">
        <v>59</v>
      </c>
      <c r="AZ19" s="9" t="s">
        <v>28</v>
      </c>
      <c r="BA19" s="9" t="s">
        <v>28</v>
      </c>
      <c r="BB19" s="9" t="s">
        <v>28</v>
      </c>
      <c r="BC19" s="9" t="s">
        <v>28</v>
      </c>
      <c r="BD19" s="9" t="s">
        <v>28</v>
      </c>
      <c r="BE19" s="9" t="s">
        <v>28</v>
      </c>
      <c r="BF19" s="9" t="s">
        <v>28</v>
      </c>
      <c r="BG19" s="9" t="s">
        <v>28</v>
      </c>
      <c r="BH19" s="9" t="s">
        <v>59</v>
      </c>
      <c r="BI19" s="9" t="s">
        <v>59</v>
      </c>
      <c r="BJ19" s="9" t="s">
        <v>28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28</v>
      </c>
      <c r="BQ19" s="9" t="s">
        <v>28</v>
      </c>
      <c r="BR19" s="9" t="s">
        <v>59</v>
      </c>
      <c r="BS19" s="9" t="s">
        <v>28</v>
      </c>
      <c r="BT19" s="9" t="s">
        <v>28</v>
      </c>
      <c r="BU19" s="9" t="s">
        <v>28</v>
      </c>
      <c r="BV19" s="9" t="s">
        <v>28</v>
      </c>
      <c r="BW19" s="9" t="s">
        <v>28</v>
      </c>
      <c r="BX19" s="9" t="s">
        <v>28</v>
      </c>
      <c r="BY19" s="9" t="s">
        <v>28</v>
      </c>
      <c r="BZ19" s="9" t="s">
        <v>28</v>
      </c>
      <c r="CA19" s="9" t="s">
        <v>59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59</v>
      </c>
      <c r="CG19" s="9" t="s">
        <v>28</v>
      </c>
      <c r="CH19" s="9" t="s">
        <v>59</v>
      </c>
      <c r="CI19" s="9" t="s">
        <v>59</v>
      </c>
      <c r="CJ19" s="9" t="s">
        <v>28</v>
      </c>
      <c r="CK19" s="9" t="s">
        <v>28</v>
      </c>
      <c r="CL19" s="9" t="s">
        <v>28</v>
      </c>
      <c r="CM19" s="9" t="s">
        <v>28</v>
      </c>
      <c r="CN19" s="9" t="s">
        <v>28</v>
      </c>
      <c r="CO19" s="9" t="s">
        <v>28</v>
      </c>
      <c r="CP19" s="9" t="s">
        <v>28</v>
      </c>
      <c r="CQ19" s="9" t="s">
        <v>28</v>
      </c>
      <c r="CR19" s="9" t="s">
        <v>59</v>
      </c>
      <c r="CS19" s="9" t="s">
        <v>59</v>
      </c>
      <c r="CT19" s="9" t="s">
        <v>59</v>
      </c>
      <c r="CU19" s="9" t="s">
        <v>59</v>
      </c>
      <c r="CV19" s="9" t="s">
        <v>59</v>
      </c>
      <c r="CW19" s="9" t="s">
        <v>28</v>
      </c>
      <c r="CX19" s="9" t="s">
        <v>28</v>
      </c>
      <c r="CY19" s="9" t="s">
        <v>59</v>
      </c>
      <c r="CZ19" s="9" t="s">
        <v>59</v>
      </c>
    </row>
    <row r="20" spans="1:104" ht="12.75">
      <c r="A20" s="3" t="s">
        <v>37</v>
      </c>
      <c r="B20" s="9" t="s">
        <v>28</v>
      </c>
      <c r="C20" s="9" t="s">
        <v>59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59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59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28</v>
      </c>
      <c r="CO20" s="9" t="s">
        <v>28</v>
      </c>
      <c r="CP20" s="9" t="s">
        <v>28</v>
      </c>
      <c r="CQ20" s="9" t="s">
        <v>28</v>
      </c>
      <c r="CR20" s="9" t="s">
        <v>59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</row>
    <row r="21" spans="1:104" ht="12.75">
      <c r="A21" s="3" t="s">
        <v>38</v>
      </c>
      <c r="B21" s="9" t="s">
        <v>28</v>
      </c>
      <c r="C21" s="9" t="s">
        <v>59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59</v>
      </c>
      <c r="J21" s="9" t="s">
        <v>28</v>
      </c>
      <c r="K21" s="9" t="s">
        <v>28</v>
      </c>
      <c r="L21" s="9" t="s">
        <v>28</v>
      </c>
      <c r="M21" s="9" t="s">
        <v>59</v>
      </c>
      <c r="N21" s="9" t="s">
        <v>28</v>
      </c>
      <c r="O21" s="9" t="s">
        <v>28</v>
      </c>
      <c r="P21" s="9" t="s">
        <v>59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28</v>
      </c>
      <c r="Z21" s="9" t="s">
        <v>59</v>
      </c>
      <c r="AA21" s="9" t="s">
        <v>28</v>
      </c>
      <c r="AB21" s="9" t="s">
        <v>28</v>
      </c>
      <c r="AC21" s="9" t="s">
        <v>28</v>
      </c>
      <c r="AD21" s="9" t="s">
        <v>28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59</v>
      </c>
      <c r="AK21" s="9" t="s">
        <v>28</v>
      </c>
      <c r="AL21" s="9" t="s">
        <v>28</v>
      </c>
      <c r="AM21" s="9" t="s">
        <v>59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59</v>
      </c>
      <c r="AZ21" s="9" t="s">
        <v>28</v>
      </c>
      <c r="BA21" s="9" t="s">
        <v>28</v>
      </c>
      <c r="BB21" s="9" t="s">
        <v>28</v>
      </c>
      <c r="BC21" s="9" t="s">
        <v>28</v>
      </c>
      <c r="BD21" s="9" t="s">
        <v>28</v>
      </c>
      <c r="BE21" s="9" t="s">
        <v>28</v>
      </c>
      <c r="BF21" s="9" t="s">
        <v>28</v>
      </c>
      <c r="BG21" s="9" t="s">
        <v>28</v>
      </c>
      <c r="BH21" s="9" t="s">
        <v>59</v>
      </c>
      <c r="BI21" s="9" t="s">
        <v>59</v>
      </c>
      <c r="BJ21" s="9" t="s">
        <v>28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28</v>
      </c>
      <c r="BR21" s="9" t="s">
        <v>59</v>
      </c>
      <c r="BS21" s="9" t="s">
        <v>28</v>
      </c>
      <c r="BT21" s="9" t="s">
        <v>28</v>
      </c>
      <c r="BU21" s="9" t="s">
        <v>28</v>
      </c>
      <c r="BV21" s="9" t="s">
        <v>28</v>
      </c>
      <c r="BW21" s="9" t="s">
        <v>28</v>
      </c>
      <c r="BX21" s="9" t="s">
        <v>59</v>
      </c>
      <c r="BY21" s="9" t="s">
        <v>28</v>
      </c>
      <c r="BZ21" s="9" t="s">
        <v>28</v>
      </c>
      <c r="CA21" s="9" t="s">
        <v>59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59</v>
      </c>
      <c r="CG21" s="9" t="s">
        <v>28</v>
      </c>
      <c r="CH21" s="9" t="s">
        <v>28</v>
      </c>
      <c r="CI21" s="9" t="s">
        <v>28</v>
      </c>
      <c r="CJ21" s="9" t="s">
        <v>28</v>
      </c>
      <c r="CK21" s="9" t="s">
        <v>28</v>
      </c>
      <c r="CL21" s="9" t="s">
        <v>28</v>
      </c>
      <c r="CM21" s="9" t="s">
        <v>28</v>
      </c>
      <c r="CN21" s="9" t="s">
        <v>28</v>
      </c>
      <c r="CO21" s="9" t="s">
        <v>28</v>
      </c>
      <c r="CP21" s="9" t="s">
        <v>59</v>
      </c>
      <c r="CQ21" s="9" t="s">
        <v>28</v>
      </c>
      <c r="CR21" s="9" t="s">
        <v>59</v>
      </c>
      <c r="CS21" s="9" t="s">
        <v>28</v>
      </c>
      <c r="CT21" s="9" t="s">
        <v>59</v>
      </c>
      <c r="CU21" s="9" t="s">
        <v>59</v>
      </c>
      <c r="CV21" s="9" t="s">
        <v>59</v>
      </c>
      <c r="CW21" s="9" t="s">
        <v>28</v>
      </c>
      <c r="CX21" s="9" t="s">
        <v>28</v>
      </c>
      <c r="CY21" s="9" t="s">
        <v>59</v>
      </c>
      <c r="CZ21" s="9" t="s">
        <v>59</v>
      </c>
    </row>
    <row r="22" spans="1:104" ht="12.75">
      <c r="A22" s="3" t="s">
        <v>39</v>
      </c>
      <c r="B22" s="9" t="s">
        <v>28</v>
      </c>
      <c r="C22" s="9" t="s">
        <v>59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59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59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28</v>
      </c>
      <c r="CM22" s="9" t="s">
        <v>28</v>
      </c>
      <c r="CN22" s="9" t="s">
        <v>28</v>
      </c>
      <c r="CO22" s="9" t="s">
        <v>28</v>
      </c>
      <c r="CP22" s="9" t="s">
        <v>59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</row>
    <row r="23" spans="1:104" ht="12.75">
      <c r="A23" s="3" t="s">
        <v>64</v>
      </c>
      <c r="B23" s="9" t="s">
        <v>28</v>
      </c>
      <c r="C23" s="9" t="s">
        <v>59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59</v>
      </c>
      <c r="Q23" s="9" t="s">
        <v>59</v>
      </c>
      <c r="R23" s="9" t="s">
        <v>59</v>
      </c>
      <c r="S23" s="9" t="s">
        <v>59</v>
      </c>
      <c r="T23" s="9" t="s">
        <v>59</v>
      </c>
      <c r="U23" s="9" t="s">
        <v>59</v>
      </c>
      <c r="V23" s="9" t="s">
        <v>59</v>
      </c>
      <c r="W23" s="9" t="s">
        <v>59</v>
      </c>
      <c r="X23" s="9" t="s">
        <v>59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59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</row>
    <row r="24" spans="1:104" ht="12.75">
      <c r="A24" s="3" t="s">
        <v>40</v>
      </c>
      <c r="B24" s="9" t="s">
        <v>59</v>
      </c>
      <c r="C24" s="9" t="s">
        <v>59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59</v>
      </c>
      <c r="J24" s="9" t="s">
        <v>28</v>
      </c>
      <c r="K24" s="9" t="s">
        <v>28</v>
      </c>
      <c r="L24" s="9" t="s">
        <v>59</v>
      </c>
      <c r="M24" s="9" t="s">
        <v>59</v>
      </c>
      <c r="N24" s="9" t="s">
        <v>28</v>
      </c>
      <c r="O24" s="9" t="s">
        <v>28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59</v>
      </c>
      <c r="U24" s="9" t="s">
        <v>59</v>
      </c>
      <c r="V24" s="9" t="s">
        <v>59</v>
      </c>
      <c r="W24" s="9" t="s">
        <v>59</v>
      </c>
      <c r="X24" s="9" t="s">
        <v>59</v>
      </c>
      <c r="Y24" s="9" t="s">
        <v>28</v>
      </c>
      <c r="Z24" s="9" t="s">
        <v>59</v>
      </c>
      <c r="AA24" s="9" t="s">
        <v>28</v>
      </c>
      <c r="AB24" s="9" t="s">
        <v>28</v>
      </c>
      <c r="AC24" s="9" t="s">
        <v>28</v>
      </c>
      <c r="AD24" s="9" t="s">
        <v>28</v>
      </c>
      <c r="AE24" s="9" t="s">
        <v>28</v>
      </c>
      <c r="AF24" s="9" t="s">
        <v>59</v>
      </c>
      <c r="AG24" s="9" t="s">
        <v>59</v>
      </c>
      <c r="AH24" s="9" t="s">
        <v>28</v>
      </c>
      <c r="AI24" s="9" t="s">
        <v>28</v>
      </c>
      <c r="AJ24" s="9" t="s">
        <v>59</v>
      </c>
      <c r="AK24" s="9" t="s">
        <v>28</v>
      </c>
      <c r="AL24" s="9" t="s">
        <v>28</v>
      </c>
      <c r="AM24" s="9" t="s">
        <v>59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28</v>
      </c>
      <c r="AT24" s="9" t="s">
        <v>59</v>
      </c>
      <c r="AU24" s="9" t="s">
        <v>28</v>
      </c>
      <c r="AV24" s="9" t="s">
        <v>28</v>
      </c>
      <c r="AW24" s="9" t="s">
        <v>28</v>
      </c>
      <c r="AX24" s="9" t="s">
        <v>28</v>
      </c>
      <c r="AY24" s="9" t="s">
        <v>59</v>
      </c>
      <c r="AZ24" s="9" t="s">
        <v>28</v>
      </c>
      <c r="BA24" s="9" t="s">
        <v>28</v>
      </c>
      <c r="BB24" s="9" t="s">
        <v>28</v>
      </c>
      <c r="BC24" s="9" t="s">
        <v>28</v>
      </c>
      <c r="BD24" s="9" t="s">
        <v>28</v>
      </c>
      <c r="BE24" s="9" t="s">
        <v>28</v>
      </c>
      <c r="BF24" s="9" t="s">
        <v>28</v>
      </c>
      <c r="BG24" s="9" t="s">
        <v>28</v>
      </c>
      <c r="BH24" s="9" t="s">
        <v>28</v>
      </c>
      <c r="BI24" s="9" t="s">
        <v>28</v>
      </c>
      <c r="BJ24" s="9" t="s">
        <v>28</v>
      </c>
      <c r="BK24" s="9" t="s">
        <v>28</v>
      </c>
      <c r="BL24" s="9" t="s">
        <v>28</v>
      </c>
      <c r="BM24" s="9" t="s">
        <v>28</v>
      </c>
      <c r="BN24" s="9" t="s">
        <v>28</v>
      </c>
      <c r="BO24" s="9" t="s">
        <v>28</v>
      </c>
      <c r="BP24" s="9" t="s">
        <v>28</v>
      </c>
      <c r="BQ24" s="9" t="s">
        <v>28</v>
      </c>
      <c r="BR24" s="9" t="s">
        <v>59</v>
      </c>
      <c r="BS24" s="9" t="s">
        <v>28</v>
      </c>
      <c r="BT24" s="9" t="s">
        <v>28</v>
      </c>
      <c r="BU24" s="9" t="s">
        <v>28</v>
      </c>
      <c r="BV24" s="9" t="s">
        <v>28</v>
      </c>
      <c r="BW24" s="9" t="s">
        <v>28</v>
      </c>
      <c r="BX24" s="9" t="s">
        <v>28</v>
      </c>
      <c r="BY24" s="9" t="s">
        <v>28</v>
      </c>
      <c r="BZ24" s="9" t="s">
        <v>28</v>
      </c>
      <c r="CA24" s="9" t="s">
        <v>59</v>
      </c>
      <c r="CB24" s="9" t="s">
        <v>28</v>
      </c>
      <c r="CC24" s="9" t="s">
        <v>28</v>
      </c>
      <c r="CD24" s="9" t="s">
        <v>28</v>
      </c>
      <c r="CE24" s="9" t="s">
        <v>28</v>
      </c>
      <c r="CF24" s="9" t="s">
        <v>59</v>
      </c>
      <c r="CG24" s="9" t="s">
        <v>28</v>
      </c>
      <c r="CH24" s="9" t="s">
        <v>59</v>
      </c>
      <c r="CI24" s="9" t="s">
        <v>28</v>
      </c>
      <c r="CJ24" s="9" t="s">
        <v>28</v>
      </c>
      <c r="CK24" s="9" t="s">
        <v>28</v>
      </c>
      <c r="CL24" s="9" t="s">
        <v>28</v>
      </c>
      <c r="CM24" s="9" t="s">
        <v>28</v>
      </c>
      <c r="CN24" s="9" t="s">
        <v>28</v>
      </c>
      <c r="CO24" s="9" t="s">
        <v>28</v>
      </c>
      <c r="CP24" s="9" t="s">
        <v>28</v>
      </c>
      <c r="CQ24" s="9" t="s">
        <v>28</v>
      </c>
      <c r="CR24" s="9" t="s">
        <v>59</v>
      </c>
      <c r="CS24" s="9" t="s">
        <v>28</v>
      </c>
      <c r="CT24" s="9" t="s">
        <v>28</v>
      </c>
      <c r="CU24" s="9" t="s">
        <v>28</v>
      </c>
      <c r="CV24" s="9" t="s">
        <v>59</v>
      </c>
      <c r="CW24" s="9" t="s">
        <v>28</v>
      </c>
      <c r="CX24" s="9" t="s">
        <v>28</v>
      </c>
      <c r="CY24" s="9" t="s">
        <v>28</v>
      </c>
      <c r="CZ24" s="9" t="s">
        <v>59</v>
      </c>
    </row>
    <row r="25" spans="1:104" ht="12.75">
      <c r="A25" s="3" t="s">
        <v>77</v>
      </c>
      <c r="B25" s="9" t="s">
        <v>59</v>
      </c>
      <c r="C25" s="9" t="s">
        <v>59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59</v>
      </c>
      <c r="J25" s="9" t="s">
        <v>28</v>
      </c>
      <c r="K25" s="9" t="s">
        <v>28</v>
      </c>
      <c r="L25" s="9" t="s">
        <v>59</v>
      </c>
      <c r="M25" s="9" t="s">
        <v>59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59</v>
      </c>
      <c r="AH25" s="9" t="s">
        <v>28</v>
      </c>
      <c r="AI25" s="9" t="s">
        <v>28</v>
      </c>
      <c r="AJ25" s="9" t="s">
        <v>59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59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59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28</v>
      </c>
      <c r="CL25" s="9" t="s">
        <v>28</v>
      </c>
      <c r="CM25" s="9" t="s">
        <v>28</v>
      </c>
      <c r="CN25" s="9" t="s">
        <v>28</v>
      </c>
      <c r="CO25" s="9" t="s">
        <v>28</v>
      </c>
      <c r="CP25" s="9" t="s">
        <v>28</v>
      </c>
      <c r="CQ25" s="9" t="s">
        <v>28</v>
      </c>
      <c r="CR25" s="9" t="s">
        <v>28</v>
      </c>
      <c r="CS25" s="9" t="s">
        <v>28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28</v>
      </c>
      <c r="CZ25" s="9" t="s">
        <v>28</v>
      </c>
    </row>
    <row r="26" spans="1:104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59</v>
      </c>
      <c r="Q26" s="9" t="s">
        <v>59</v>
      </c>
      <c r="R26" s="9" t="s">
        <v>59</v>
      </c>
      <c r="S26" s="9" t="s">
        <v>59</v>
      </c>
      <c r="T26" s="9" t="s">
        <v>59</v>
      </c>
      <c r="U26" s="9" t="s">
        <v>59</v>
      </c>
      <c r="V26" s="9" t="s">
        <v>59</v>
      </c>
      <c r="W26" s="9" t="s">
        <v>59</v>
      </c>
      <c r="X26" s="9" t="s">
        <v>59</v>
      </c>
      <c r="Y26" s="9" t="s">
        <v>28</v>
      </c>
      <c r="Z26" s="9" t="s">
        <v>59</v>
      </c>
      <c r="AA26" s="9" t="s">
        <v>28</v>
      </c>
      <c r="AB26" s="9" t="s">
        <v>28</v>
      </c>
      <c r="AC26" s="9" t="s">
        <v>28</v>
      </c>
      <c r="AD26" s="9" t="s">
        <v>28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28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59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59</v>
      </c>
    </row>
    <row r="27" spans="1:104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59</v>
      </c>
      <c r="Q27" s="9" t="s">
        <v>59</v>
      </c>
      <c r="R27" s="9" t="s">
        <v>59</v>
      </c>
      <c r="S27" s="9" t="s">
        <v>59</v>
      </c>
      <c r="T27" s="9" t="s">
        <v>59</v>
      </c>
      <c r="U27" s="9" t="s">
        <v>59</v>
      </c>
      <c r="V27" s="9" t="s">
        <v>59</v>
      </c>
      <c r="W27" s="9" t="s">
        <v>59</v>
      </c>
      <c r="X27" s="9" t="s">
        <v>59</v>
      </c>
      <c r="Y27" s="9" t="s">
        <v>28</v>
      </c>
      <c r="Z27" s="9" t="s">
        <v>59</v>
      </c>
      <c r="AA27" s="9" t="s">
        <v>28</v>
      </c>
      <c r="AB27" s="9" t="s">
        <v>28</v>
      </c>
      <c r="AC27" s="9" t="s">
        <v>28</v>
      </c>
      <c r="AD27" s="9" t="s">
        <v>28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28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59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59</v>
      </c>
    </row>
    <row r="28" spans="1:104" ht="12.75">
      <c r="A28" s="3" t="s">
        <v>43</v>
      </c>
      <c r="B28" s="9" t="s">
        <v>59</v>
      </c>
      <c r="C28" s="9" t="s">
        <v>59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59</v>
      </c>
      <c r="J28" s="9" t="s">
        <v>28</v>
      </c>
      <c r="K28" s="9" t="s">
        <v>28</v>
      </c>
      <c r="L28" s="9" t="s">
        <v>59</v>
      </c>
      <c r="M28" s="9" t="s">
        <v>59</v>
      </c>
      <c r="N28" s="9" t="s">
        <v>28</v>
      </c>
      <c r="O28" s="9" t="s">
        <v>28</v>
      </c>
      <c r="P28" s="9" t="s">
        <v>59</v>
      </c>
      <c r="Q28" s="9" t="s">
        <v>59</v>
      </c>
      <c r="R28" s="9" t="s">
        <v>59</v>
      </c>
      <c r="S28" s="9" t="s">
        <v>59</v>
      </c>
      <c r="T28" s="9" t="s">
        <v>59</v>
      </c>
      <c r="U28" s="9" t="s">
        <v>59</v>
      </c>
      <c r="V28" s="9" t="s">
        <v>59</v>
      </c>
      <c r="W28" s="9" t="s">
        <v>59</v>
      </c>
      <c r="X28" s="9" t="s">
        <v>59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59</v>
      </c>
      <c r="AH28" s="9" t="s">
        <v>28</v>
      </c>
      <c r="AI28" s="9" t="s">
        <v>28</v>
      </c>
      <c r="AJ28" s="9" t="s">
        <v>59</v>
      </c>
      <c r="AK28" s="9" t="s">
        <v>28</v>
      </c>
      <c r="AL28" s="9" t="s">
        <v>28</v>
      </c>
      <c r="AM28" s="9" t="s">
        <v>59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59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28</v>
      </c>
      <c r="BR28" s="9" t="s">
        <v>59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28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28</v>
      </c>
      <c r="CE28" s="9" t="s">
        <v>28</v>
      </c>
      <c r="CF28" s="9" t="s">
        <v>59</v>
      </c>
      <c r="CG28" s="9" t="s">
        <v>28</v>
      </c>
      <c r="CH28" s="9" t="s">
        <v>59</v>
      </c>
      <c r="CI28" s="9" t="s">
        <v>28</v>
      </c>
      <c r="CJ28" s="9" t="s">
        <v>28</v>
      </c>
      <c r="CK28" s="9" t="s">
        <v>28</v>
      </c>
      <c r="CL28" s="9" t="s">
        <v>28</v>
      </c>
      <c r="CM28" s="9" t="s">
        <v>28</v>
      </c>
      <c r="CN28" s="9" t="s">
        <v>28</v>
      </c>
      <c r="CO28" s="9" t="s">
        <v>28</v>
      </c>
      <c r="CP28" s="9" t="s">
        <v>28</v>
      </c>
      <c r="CQ28" s="9" t="s">
        <v>28</v>
      </c>
      <c r="CR28" s="9" t="s">
        <v>28</v>
      </c>
      <c r="CS28" s="9" t="s">
        <v>28</v>
      </c>
      <c r="CT28" s="9" t="s">
        <v>28</v>
      </c>
      <c r="CU28" s="9" t="s">
        <v>28</v>
      </c>
      <c r="CV28" s="9" t="s">
        <v>59</v>
      </c>
      <c r="CW28" s="9" t="s">
        <v>28</v>
      </c>
      <c r="CX28" s="9" t="s">
        <v>28</v>
      </c>
      <c r="CY28" s="9" t="s">
        <v>28</v>
      </c>
      <c r="CZ28" s="9" t="s">
        <v>28</v>
      </c>
    </row>
    <row r="29" spans="1:104" ht="12.75">
      <c r="A29" s="3" t="s">
        <v>65</v>
      </c>
      <c r="B29" s="9" t="s">
        <v>59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59</v>
      </c>
      <c r="J29" s="9" t="s">
        <v>28</v>
      </c>
      <c r="K29" s="9" t="s">
        <v>28</v>
      </c>
      <c r="L29" s="9" t="s">
        <v>59</v>
      </c>
      <c r="M29" s="9" t="s">
        <v>59</v>
      </c>
      <c r="N29" s="9" t="s">
        <v>28</v>
      </c>
      <c r="O29" s="9" t="s">
        <v>28</v>
      </c>
      <c r="P29" s="9" t="s">
        <v>59</v>
      </c>
      <c r="Q29" s="9" t="s">
        <v>59</v>
      </c>
      <c r="R29" s="9" t="s">
        <v>59</v>
      </c>
      <c r="S29" s="9" t="s">
        <v>59</v>
      </c>
      <c r="T29" s="9" t="s">
        <v>59</v>
      </c>
      <c r="U29" s="9" t="s">
        <v>59</v>
      </c>
      <c r="V29" s="9" t="s">
        <v>59</v>
      </c>
      <c r="W29" s="9" t="s">
        <v>59</v>
      </c>
      <c r="X29" s="9" t="s">
        <v>59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59</v>
      </c>
      <c r="AH29" s="9" t="s">
        <v>28</v>
      </c>
      <c r="AI29" s="9" t="s">
        <v>28</v>
      </c>
      <c r="AJ29" s="9" t="s">
        <v>59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59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59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28</v>
      </c>
      <c r="CO29" s="9" t="s">
        <v>28</v>
      </c>
      <c r="CP29" s="9" t="s">
        <v>28</v>
      </c>
      <c r="CQ29" s="9" t="s">
        <v>28</v>
      </c>
      <c r="CR29" s="9" t="s">
        <v>28</v>
      </c>
      <c r="CS29" s="9" t="s">
        <v>28</v>
      </c>
      <c r="CT29" s="9" t="s">
        <v>28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28</v>
      </c>
    </row>
    <row r="30" spans="1:104" ht="12.75">
      <c r="A30" s="3" t="s">
        <v>66</v>
      </c>
      <c r="B30" s="9" t="s">
        <v>59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59</v>
      </c>
      <c r="M30" s="9" t="s">
        <v>28</v>
      </c>
      <c r="N30" s="9" t="s">
        <v>28</v>
      </c>
      <c r="O30" s="9" t="s">
        <v>28</v>
      </c>
      <c r="P30" s="9" t="s">
        <v>59</v>
      </c>
      <c r="Q30" s="9" t="s">
        <v>59</v>
      </c>
      <c r="R30" s="9" t="s">
        <v>59</v>
      </c>
      <c r="S30" s="9" t="s">
        <v>59</v>
      </c>
      <c r="T30" s="9" t="s">
        <v>59</v>
      </c>
      <c r="U30" s="9" t="s">
        <v>59</v>
      </c>
      <c r="V30" s="9" t="s">
        <v>59</v>
      </c>
      <c r="W30" s="9" t="s">
        <v>59</v>
      </c>
      <c r="X30" s="9" t="s">
        <v>59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59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59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28</v>
      </c>
      <c r="CO30" s="9" t="s">
        <v>28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28</v>
      </c>
    </row>
    <row r="31" spans="1:104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</row>
    <row r="32" spans="1:104" ht="12.75">
      <c r="A32" s="3" t="s">
        <v>45</v>
      </c>
      <c r="B32" s="9" t="s">
        <v>59</v>
      </c>
      <c r="C32" s="9" t="s">
        <v>59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59</v>
      </c>
      <c r="J32" s="9" t="s">
        <v>28</v>
      </c>
      <c r="K32" s="9" t="s">
        <v>28</v>
      </c>
      <c r="L32" s="9" t="s">
        <v>59</v>
      </c>
      <c r="M32" s="9" t="s">
        <v>59</v>
      </c>
      <c r="N32" s="9" t="s">
        <v>28</v>
      </c>
      <c r="O32" s="9" t="s">
        <v>28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59</v>
      </c>
      <c r="Y32" s="9" t="s">
        <v>28</v>
      </c>
      <c r="Z32" s="9" t="s">
        <v>59</v>
      </c>
      <c r="AA32" s="9" t="s">
        <v>28</v>
      </c>
      <c r="AB32" s="9" t="s">
        <v>28</v>
      </c>
      <c r="AC32" s="9" t="s">
        <v>28</v>
      </c>
      <c r="AD32" s="9" t="s">
        <v>28</v>
      </c>
      <c r="AE32" s="9" t="s">
        <v>28</v>
      </c>
      <c r="AF32" s="9" t="s">
        <v>59</v>
      </c>
      <c r="AG32" s="9" t="s">
        <v>59</v>
      </c>
      <c r="AH32" s="9" t="s">
        <v>28</v>
      </c>
      <c r="AI32" s="9" t="s">
        <v>28</v>
      </c>
      <c r="AJ32" s="9" t="s">
        <v>59</v>
      </c>
      <c r="AK32" s="9" t="s">
        <v>28</v>
      </c>
      <c r="AL32" s="9" t="s">
        <v>59</v>
      </c>
      <c r="AM32" s="9" t="s">
        <v>59</v>
      </c>
      <c r="AN32" s="9" t="s">
        <v>59</v>
      </c>
      <c r="AO32" s="9" t="s">
        <v>28</v>
      </c>
      <c r="AP32" s="9" t="s">
        <v>59</v>
      </c>
      <c r="AQ32" s="9" t="s">
        <v>28</v>
      </c>
      <c r="AR32" s="9" t="s">
        <v>59</v>
      </c>
      <c r="AS32" s="9" t="s">
        <v>59</v>
      </c>
      <c r="AT32" s="9" t="s">
        <v>59</v>
      </c>
      <c r="AU32" s="9" t="s">
        <v>28</v>
      </c>
      <c r="AV32" s="9" t="s">
        <v>28</v>
      </c>
      <c r="AW32" s="9" t="s">
        <v>28</v>
      </c>
      <c r="AX32" s="9" t="s">
        <v>59</v>
      </c>
      <c r="AY32" s="9" t="s">
        <v>59</v>
      </c>
      <c r="AZ32" s="9" t="s">
        <v>59</v>
      </c>
      <c r="BA32" s="9" t="s">
        <v>28</v>
      </c>
      <c r="BB32" s="9" t="s">
        <v>28</v>
      </c>
      <c r="BC32" s="9" t="s">
        <v>28</v>
      </c>
      <c r="BD32" s="9" t="s">
        <v>28</v>
      </c>
      <c r="BE32" s="9" t="s">
        <v>28</v>
      </c>
      <c r="BF32" s="9" t="s">
        <v>28</v>
      </c>
      <c r="BG32" s="9" t="s">
        <v>59</v>
      </c>
      <c r="BH32" s="9" t="s">
        <v>28</v>
      </c>
      <c r="BI32" s="9" t="s">
        <v>59</v>
      </c>
      <c r="BJ32" s="9" t="s">
        <v>28</v>
      </c>
      <c r="BK32" s="9" t="s">
        <v>28</v>
      </c>
      <c r="BL32" s="9" t="s">
        <v>28</v>
      </c>
      <c r="BM32" s="9" t="s">
        <v>28</v>
      </c>
      <c r="BN32" s="9" t="s">
        <v>59</v>
      </c>
      <c r="BO32" s="9" t="s">
        <v>59</v>
      </c>
      <c r="BP32" s="9" t="s">
        <v>59</v>
      </c>
      <c r="BQ32" s="9" t="s">
        <v>59</v>
      </c>
      <c r="BR32" s="9" t="s">
        <v>59</v>
      </c>
      <c r="BS32" s="9" t="s">
        <v>28</v>
      </c>
      <c r="BT32" s="9" t="s">
        <v>28</v>
      </c>
      <c r="BU32" s="9" t="s">
        <v>28</v>
      </c>
      <c r="BV32" s="9" t="s">
        <v>59</v>
      </c>
      <c r="BW32" s="9" t="s">
        <v>59</v>
      </c>
      <c r="BX32" s="9" t="s">
        <v>28</v>
      </c>
      <c r="BY32" s="9" t="s">
        <v>28</v>
      </c>
      <c r="BZ32" s="9" t="s">
        <v>28</v>
      </c>
      <c r="CA32" s="9" t="s">
        <v>59</v>
      </c>
      <c r="CB32" s="9" t="s">
        <v>59</v>
      </c>
      <c r="CC32" s="9" t="s">
        <v>28</v>
      </c>
      <c r="CD32" s="9" t="s">
        <v>59</v>
      </c>
      <c r="CE32" s="9" t="s">
        <v>59</v>
      </c>
      <c r="CF32" s="9" t="s">
        <v>59</v>
      </c>
      <c r="CG32" s="9" t="s">
        <v>59</v>
      </c>
      <c r="CH32" s="9" t="s">
        <v>59</v>
      </c>
      <c r="CI32" s="9" t="s">
        <v>59</v>
      </c>
      <c r="CJ32" s="9" t="s">
        <v>59</v>
      </c>
      <c r="CK32" s="9" t="s">
        <v>59</v>
      </c>
      <c r="CL32" s="9" t="s">
        <v>59</v>
      </c>
      <c r="CM32" s="9" t="s">
        <v>59</v>
      </c>
      <c r="CN32" s="9" t="s">
        <v>59</v>
      </c>
      <c r="CO32" s="9" t="s">
        <v>59</v>
      </c>
      <c r="CP32" s="9" t="s">
        <v>28</v>
      </c>
      <c r="CQ32" s="9" t="s">
        <v>28</v>
      </c>
      <c r="CR32" s="9" t="s">
        <v>59</v>
      </c>
      <c r="CS32" s="9" t="s">
        <v>28</v>
      </c>
      <c r="CT32" s="9" t="s">
        <v>28</v>
      </c>
      <c r="CU32" s="9" t="s">
        <v>59</v>
      </c>
      <c r="CV32" s="9" t="s">
        <v>59</v>
      </c>
      <c r="CW32" s="9" t="s">
        <v>59</v>
      </c>
      <c r="CX32" s="9" t="s">
        <v>59</v>
      </c>
      <c r="CY32" s="9" t="s">
        <v>59</v>
      </c>
      <c r="CZ32" s="9" t="s">
        <v>59</v>
      </c>
    </row>
    <row r="33" spans="1:104" ht="12.75">
      <c r="A33" s="3" t="s">
        <v>46</v>
      </c>
      <c r="B33" s="9" t="s">
        <v>59</v>
      </c>
      <c r="C33" s="9" t="s">
        <v>59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59</v>
      </c>
      <c r="J33" s="9" t="s">
        <v>28</v>
      </c>
      <c r="K33" s="9" t="s">
        <v>28</v>
      </c>
      <c r="L33" s="9" t="s">
        <v>59</v>
      </c>
      <c r="M33" s="9" t="s">
        <v>59</v>
      </c>
      <c r="N33" s="9" t="s">
        <v>28</v>
      </c>
      <c r="O33" s="9" t="s">
        <v>28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28</v>
      </c>
      <c r="Z33" s="9" t="s">
        <v>59</v>
      </c>
      <c r="AA33" s="9" t="s">
        <v>28</v>
      </c>
      <c r="AB33" s="9" t="s">
        <v>28</v>
      </c>
      <c r="AC33" s="9" t="s">
        <v>59</v>
      </c>
      <c r="AD33" s="9" t="s">
        <v>59</v>
      </c>
      <c r="AE33" s="9" t="s">
        <v>59</v>
      </c>
      <c r="AF33" s="9" t="s">
        <v>59</v>
      </c>
      <c r="AG33" s="9" t="s">
        <v>59</v>
      </c>
      <c r="AH33" s="9" t="s">
        <v>28</v>
      </c>
      <c r="AI33" s="9" t="s">
        <v>28</v>
      </c>
      <c r="AJ33" s="9" t="s">
        <v>59</v>
      </c>
      <c r="AK33" s="9" t="s">
        <v>28</v>
      </c>
      <c r="AL33" s="9" t="s">
        <v>59</v>
      </c>
      <c r="AM33" s="9" t="s">
        <v>59</v>
      </c>
      <c r="AN33" s="9" t="s">
        <v>59</v>
      </c>
      <c r="AO33" s="9" t="s">
        <v>28</v>
      </c>
      <c r="AP33" s="9" t="s">
        <v>59</v>
      </c>
      <c r="AQ33" s="9" t="s">
        <v>59</v>
      </c>
      <c r="AR33" s="9" t="s">
        <v>59</v>
      </c>
      <c r="AS33" s="9" t="s">
        <v>59</v>
      </c>
      <c r="AT33" s="9" t="s">
        <v>59</v>
      </c>
      <c r="AU33" s="9" t="s">
        <v>28</v>
      </c>
      <c r="AV33" s="9" t="s">
        <v>28</v>
      </c>
      <c r="AW33" s="9" t="s">
        <v>28</v>
      </c>
      <c r="AX33" s="9" t="s">
        <v>59</v>
      </c>
      <c r="AY33" s="9" t="s">
        <v>59</v>
      </c>
      <c r="AZ33" s="9" t="s">
        <v>59</v>
      </c>
      <c r="BA33" s="9" t="s">
        <v>28</v>
      </c>
      <c r="BB33" s="9" t="s">
        <v>59</v>
      </c>
      <c r="BC33" s="9" t="s">
        <v>28</v>
      </c>
      <c r="BD33" s="9" t="s">
        <v>28</v>
      </c>
      <c r="BE33" s="9" t="s">
        <v>28</v>
      </c>
      <c r="BF33" s="9" t="s">
        <v>28</v>
      </c>
      <c r="BG33" s="9" t="s">
        <v>59</v>
      </c>
      <c r="BH33" s="9" t="s">
        <v>28</v>
      </c>
      <c r="BI33" s="9" t="s">
        <v>59</v>
      </c>
      <c r="BJ33" s="9" t="s">
        <v>28</v>
      </c>
      <c r="BK33" s="9" t="s">
        <v>28</v>
      </c>
      <c r="BL33" s="9" t="s">
        <v>28</v>
      </c>
      <c r="BM33" s="9" t="s">
        <v>28</v>
      </c>
      <c r="BN33" s="9" t="s">
        <v>59</v>
      </c>
      <c r="BO33" s="9" t="s">
        <v>59</v>
      </c>
      <c r="BP33" s="9" t="s">
        <v>59</v>
      </c>
      <c r="BQ33" s="9" t="s">
        <v>59</v>
      </c>
      <c r="BR33" s="9" t="s">
        <v>59</v>
      </c>
      <c r="BS33" s="9" t="s">
        <v>28</v>
      </c>
      <c r="BT33" s="9" t="s">
        <v>59</v>
      </c>
      <c r="BU33" s="9" t="s">
        <v>59</v>
      </c>
      <c r="BV33" s="9" t="s">
        <v>28</v>
      </c>
      <c r="BW33" s="9" t="s">
        <v>59</v>
      </c>
      <c r="BX33" s="9" t="s">
        <v>59</v>
      </c>
      <c r="BY33" s="9" t="s">
        <v>28</v>
      </c>
      <c r="BZ33" s="9" t="s">
        <v>28</v>
      </c>
      <c r="CA33" s="9" t="s">
        <v>59</v>
      </c>
      <c r="CB33" s="9" t="s">
        <v>28</v>
      </c>
      <c r="CC33" s="9" t="s">
        <v>28</v>
      </c>
      <c r="CD33" s="9" t="s">
        <v>59</v>
      </c>
      <c r="CE33" s="9" t="s">
        <v>59</v>
      </c>
      <c r="CF33" s="9" t="s">
        <v>59</v>
      </c>
      <c r="CG33" s="9" t="s">
        <v>59</v>
      </c>
      <c r="CH33" s="9" t="s">
        <v>59</v>
      </c>
      <c r="CI33" s="9" t="s">
        <v>59</v>
      </c>
      <c r="CJ33" s="9" t="s">
        <v>59</v>
      </c>
      <c r="CK33" s="9" t="s">
        <v>59</v>
      </c>
      <c r="CL33" s="9" t="s">
        <v>59</v>
      </c>
      <c r="CM33" s="9" t="s">
        <v>59</v>
      </c>
      <c r="CN33" s="9" t="s">
        <v>59</v>
      </c>
      <c r="CO33" s="9" t="s">
        <v>28</v>
      </c>
      <c r="CP33" s="9" t="s">
        <v>28</v>
      </c>
      <c r="CQ33" s="9" t="s">
        <v>59</v>
      </c>
      <c r="CR33" s="9" t="s">
        <v>59</v>
      </c>
      <c r="CS33" s="9" t="s">
        <v>59</v>
      </c>
      <c r="CT33" s="9" t="s">
        <v>28</v>
      </c>
      <c r="CU33" s="9" t="s">
        <v>59</v>
      </c>
      <c r="CV33" s="9" t="s">
        <v>59</v>
      </c>
      <c r="CW33" s="9" t="s">
        <v>59</v>
      </c>
      <c r="CX33" s="9" t="s">
        <v>59</v>
      </c>
      <c r="CY33" s="9" t="s">
        <v>59</v>
      </c>
      <c r="CZ33" s="9" t="s">
        <v>59</v>
      </c>
    </row>
    <row r="34" spans="1:104" ht="12.75">
      <c r="A34" s="3" t="s">
        <v>47</v>
      </c>
      <c r="B34" s="9" t="s">
        <v>28</v>
      </c>
      <c r="C34" s="9" t="s">
        <v>59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59</v>
      </c>
      <c r="J34" s="9" t="s">
        <v>28</v>
      </c>
      <c r="K34" s="9" t="s">
        <v>28</v>
      </c>
      <c r="L34" s="9" t="s">
        <v>28</v>
      </c>
      <c r="M34" s="9" t="s">
        <v>59</v>
      </c>
      <c r="N34" s="9" t="s">
        <v>28</v>
      </c>
      <c r="O34" s="9" t="s">
        <v>28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59</v>
      </c>
      <c r="U34" s="9" t="s">
        <v>59</v>
      </c>
      <c r="V34" s="9" t="s">
        <v>59</v>
      </c>
      <c r="W34" s="9" t="s">
        <v>59</v>
      </c>
      <c r="X34" s="9" t="s">
        <v>59</v>
      </c>
      <c r="Y34" s="9" t="s">
        <v>28</v>
      </c>
      <c r="Z34" s="9" t="s">
        <v>59</v>
      </c>
      <c r="AA34" s="9" t="s">
        <v>28</v>
      </c>
      <c r="AB34" s="9" t="s">
        <v>28</v>
      </c>
      <c r="AC34" s="9" t="s">
        <v>28</v>
      </c>
      <c r="AD34" s="9" t="s">
        <v>28</v>
      </c>
      <c r="AE34" s="9" t="s">
        <v>28</v>
      </c>
      <c r="AF34" s="9" t="s">
        <v>59</v>
      </c>
      <c r="AG34" s="9" t="s">
        <v>59</v>
      </c>
      <c r="AH34" s="9" t="s">
        <v>28</v>
      </c>
      <c r="AI34" s="9" t="s">
        <v>28</v>
      </c>
      <c r="AJ34" s="9" t="s">
        <v>59</v>
      </c>
      <c r="AK34" s="9" t="s">
        <v>28</v>
      </c>
      <c r="AL34" s="9" t="s">
        <v>28</v>
      </c>
      <c r="AM34" s="9" t="s">
        <v>59</v>
      </c>
      <c r="AN34" s="9" t="s">
        <v>28</v>
      </c>
      <c r="AO34" s="9" t="s">
        <v>28</v>
      </c>
      <c r="AP34" s="9" t="s">
        <v>59</v>
      </c>
      <c r="AQ34" s="9" t="s">
        <v>28</v>
      </c>
      <c r="AR34" s="9" t="s">
        <v>28</v>
      </c>
      <c r="AS34" s="9" t="s">
        <v>59</v>
      </c>
      <c r="AT34" s="9" t="s">
        <v>59</v>
      </c>
      <c r="AU34" s="9" t="s">
        <v>28</v>
      </c>
      <c r="AV34" s="9" t="s">
        <v>28</v>
      </c>
      <c r="AW34" s="9" t="s">
        <v>28</v>
      </c>
      <c r="AX34" s="9" t="s">
        <v>59</v>
      </c>
      <c r="AY34" s="9" t="s">
        <v>59</v>
      </c>
      <c r="AZ34" s="9" t="s">
        <v>28</v>
      </c>
      <c r="BA34" s="9" t="s">
        <v>28</v>
      </c>
      <c r="BB34" s="9" t="s">
        <v>28</v>
      </c>
      <c r="BC34" s="9" t="s">
        <v>28</v>
      </c>
      <c r="BD34" s="9" t="s">
        <v>28</v>
      </c>
      <c r="BE34" s="9" t="s">
        <v>28</v>
      </c>
      <c r="BF34" s="9" t="s">
        <v>28</v>
      </c>
      <c r="BG34" s="9" t="s">
        <v>59</v>
      </c>
      <c r="BH34" s="9" t="s">
        <v>28</v>
      </c>
      <c r="BI34" s="9" t="s">
        <v>59</v>
      </c>
      <c r="BJ34" s="9" t="s">
        <v>28</v>
      </c>
      <c r="BK34" s="9" t="s">
        <v>28</v>
      </c>
      <c r="BL34" s="9" t="s">
        <v>28</v>
      </c>
      <c r="BM34" s="9" t="s">
        <v>28</v>
      </c>
      <c r="BN34" s="9" t="s">
        <v>28</v>
      </c>
      <c r="BO34" s="9" t="s">
        <v>59</v>
      </c>
      <c r="BP34" s="9" t="s">
        <v>28</v>
      </c>
      <c r="BQ34" s="9" t="s">
        <v>28</v>
      </c>
      <c r="BR34" s="9" t="s">
        <v>28</v>
      </c>
      <c r="BS34" s="9" t="s">
        <v>28</v>
      </c>
      <c r="BT34" s="9" t="s">
        <v>28</v>
      </c>
      <c r="BU34" s="9" t="s">
        <v>28</v>
      </c>
      <c r="BV34" s="9" t="s">
        <v>59</v>
      </c>
      <c r="BW34" s="9" t="s">
        <v>28</v>
      </c>
      <c r="BX34" s="9" t="s">
        <v>28</v>
      </c>
      <c r="BY34" s="9" t="s">
        <v>28</v>
      </c>
      <c r="BZ34" s="9" t="s">
        <v>28</v>
      </c>
      <c r="CA34" s="9" t="s">
        <v>59</v>
      </c>
      <c r="CB34" s="9" t="s">
        <v>28</v>
      </c>
      <c r="CC34" s="9" t="s">
        <v>28</v>
      </c>
      <c r="CD34" s="9" t="s">
        <v>28</v>
      </c>
      <c r="CE34" s="9" t="s">
        <v>59</v>
      </c>
      <c r="CF34" s="9" t="s">
        <v>59</v>
      </c>
      <c r="CG34" s="9" t="s">
        <v>59</v>
      </c>
      <c r="CH34" s="9" t="s">
        <v>59</v>
      </c>
      <c r="CI34" s="9" t="s">
        <v>59</v>
      </c>
      <c r="CJ34" s="9" t="s">
        <v>59</v>
      </c>
      <c r="CK34" s="9" t="s">
        <v>59</v>
      </c>
      <c r="CL34" s="9" t="s">
        <v>59</v>
      </c>
      <c r="CM34" s="9" t="s">
        <v>59</v>
      </c>
      <c r="CN34" s="9" t="s">
        <v>59</v>
      </c>
      <c r="CO34" s="9" t="s">
        <v>28</v>
      </c>
      <c r="CP34" s="9" t="s">
        <v>28</v>
      </c>
      <c r="CQ34" s="9" t="s">
        <v>28</v>
      </c>
      <c r="CR34" s="9" t="s">
        <v>59</v>
      </c>
      <c r="CS34" s="9" t="s">
        <v>28</v>
      </c>
      <c r="CT34" s="9" t="s">
        <v>28</v>
      </c>
      <c r="CU34" s="9" t="s">
        <v>59</v>
      </c>
      <c r="CV34" s="9" t="s">
        <v>28</v>
      </c>
      <c r="CW34" s="9" t="s">
        <v>59</v>
      </c>
      <c r="CX34" s="9" t="s">
        <v>59</v>
      </c>
      <c r="CY34" s="9" t="s">
        <v>59</v>
      </c>
      <c r="CZ34" s="9" t="s">
        <v>59</v>
      </c>
    </row>
    <row r="37" spans="1:24" ht="12.75">
      <c r="A37" s="5" t="s">
        <v>96</v>
      </c>
      <c r="P37" s="10"/>
      <c r="Q37" s="10"/>
      <c r="R37" s="10"/>
      <c r="S37" s="10"/>
      <c r="T37" s="10"/>
      <c r="U37" s="10"/>
      <c r="V37" s="10"/>
      <c r="W37" s="10"/>
      <c r="X37" s="10"/>
    </row>
  </sheetData>
  <sheetProtection/>
  <mergeCells count="1">
    <mergeCell ref="A1:CZ1"/>
  </mergeCells>
  <hyperlinks>
    <hyperlink ref="P5" r:id="rId1" display="Australian Census and Migrants Integrated Dataset 2011 Datacube - Australia"/>
    <hyperlink ref="R5" r:id="rId2" display="Australian Census and Migrants Integrated Dataset 2011 Datacube - New South Wales"/>
    <hyperlink ref="S5" r:id="rId3" display="Australian Census and Migrants Integrated Dataset 2011 Datacube - Northern Territory"/>
    <hyperlink ref="T5" r:id="rId4" display="Australian Census and Migrants Integrated Dataset 2011 Datacube - Queensland"/>
    <hyperlink ref="Q5" r:id="rId5" display="Australian Census and Migrants Integrated Dataset 2011 Datacube - Australian Capital Territory"/>
    <hyperlink ref="U5" r:id="rId6" display="Australian Census and Migrants Integrated Dataset 2011 Datacube - South Australia"/>
    <hyperlink ref="V5" r:id="rId7" display="Australian Census and Migrants Integrated Dataset 2011 Datacube - Tasmania"/>
    <hyperlink ref="W5" r:id="rId8" display="Australian Census and Migrants Integrated Dataset 2011 Datacube - Victoria"/>
    <hyperlink ref="X5" r:id="rId9" display="Australian Census and Migrants Integrated Dataset 2011 Datacube - Western Australia"/>
    <hyperlink ref="A37" r:id="rId10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geOrder="overThenDown" paperSize="9" scale="53" r:id="rId12"/>
  <headerFooter alignWithMargins="0">
    <oddHeader>&amp;C&amp;A</oddHeader>
    <oddFooter>&amp;CPage &amp;P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9" width="11.57421875" style="8" customWidth="1"/>
  </cols>
  <sheetData>
    <row r="1" spans="1:10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</row>
    <row r="2" spans="1:3" ht="22.5" customHeight="1">
      <c r="A2" s="26" t="s">
        <v>94</v>
      </c>
      <c r="B2" s="26"/>
      <c r="C2" s="26"/>
    </row>
    <row r="3" spans="1:8" ht="12.75">
      <c r="A3" s="29" t="s">
        <v>95</v>
      </c>
      <c r="B3" s="29"/>
      <c r="C3" s="29"/>
      <c r="D3" s="29"/>
      <c r="E3" s="29"/>
      <c r="F3" s="29"/>
      <c r="G3" s="29"/>
      <c r="H3" s="29"/>
    </row>
    <row r="4" spans="1:10" ht="24" customHeight="1">
      <c r="A4" s="4" t="s">
        <v>49</v>
      </c>
      <c r="J4" s="8"/>
    </row>
    <row r="5" spans="1:10" ht="43.5" customHeight="1">
      <c r="A5" s="6"/>
      <c r="B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5" s="11" t="str">
        <f>HYPERLINK("http://www.abs.gov.au/ausstats/subscriber.nsf/LookupAttach/3415.0Data+Cubes-29.06.1117/$File/34150DS0003_2005_CSS_Migrants.xls","Crime and Safety 2005")</f>
        <v>Crime and Safety 2005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HYPERLINK("http://www.abs.gov.au/ausstats/subscriber.nsf/LookupAttach/3415.0Data+Cubes-29.06.1148/$File/34150DS0015_2005_PSS_Migrants.xls","Personal Safety 2005")</f>
        <v>Personal Safety 2005</v>
      </c>
    </row>
    <row r="6" spans="1:10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</row>
    <row r="7" spans="1:10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</row>
    <row r="8" spans="1:10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</row>
    <row r="9" spans="1:10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</row>
    <row r="10" spans="1:10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</row>
    <row r="11" spans="1:10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</row>
    <row r="12" spans="1:10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</row>
    <row r="13" spans="1:10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</row>
    <row r="14" spans="1:10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</row>
    <row r="15" spans="1:10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</row>
    <row r="16" spans="1:10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</row>
    <row r="17" spans="1:10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</row>
    <row r="18" spans="1:10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</row>
    <row r="19" spans="1:10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</row>
    <row r="20" spans="1:10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</row>
    <row r="21" spans="1:10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</row>
    <row r="22" spans="1:10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</row>
    <row r="23" spans="1:10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</row>
    <row r="24" spans="1:10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</row>
    <row r="25" spans="1:10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</row>
    <row r="26" spans="1:10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</row>
    <row r="27" spans="1:10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</row>
    <row r="28" spans="1:10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</row>
    <row r="29" spans="1:10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</row>
    <row r="30" spans="1:10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</row>
    <row r="31" spans="1:10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</row>
    <row r="32" spans="1:10" ht="12.75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28</v>
      </c>
    </row>
    <row r="33" spans="1:10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</row>
    <row r="34" spans="1:10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28</v>
      </c>
    </row>
    <row r="37" ht="12.75">
      <c r="A37" s="5" t="s">
        <v>96</v>
      </c>
    </row>
  </sheetData>
  <sheetProtection/>
  <mergeCells count="3">
    <mergeCell ref="A2:C2"/>
    <mergeCell ref="A3:H3"/>
    <mergeCell ref="A1:J1"/>
  </mergeCells>
  <hyperlinks>
    <hyperlink ref="A37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78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3" width="12.28125" style="8" customWidth="1"/>
    <col min="4" max="8" width="11.57421875" style="8" customWidth="1"/>
    <col min="9" max="9" width="12.28125" style="8" customWidth="1"/>
    <col min="10" max="11" width="11.57421875" style="8" customWidth="1"/>
  </cols>
  <sheetData>
    <row r="1" spans="1:12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3" ht="22.5" customHeight="1">
      <c r="A2" s="26" t="s">
        <v>94</v>
      </c>
      <c r="B2" s="26"/>
      <c r="C2" s="26"/>
    </row>
    <row r="3" spans="1:8" ht="12.75">
      <c r="A3" s="29" t="s">
        <v>95</v>
      </c>
      <c r="B3" s="29"/>
      <c r="C3" s="29"/>
      <c r="D3" s="29"/>
      <c r="E3" s="29"/>
      <c r="F3" s="29"/>
      <c r="G3" s="29"/>
      <c r="H3" s="29"/>
    </row>
    <row r="4" spans="1:12" ht="24" customHeight="1">
      <c r="A4" s="4" t="s">
        <v>50</v>
      </c>
      <c r="L4" s="8"/>
    </row>
    <row r="5" spans="1:12" ht="75" customHeight="1">
      <c r="A5" s="6"/>
      <c r="B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K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L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2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</row>
    <row r="7" spans="1:12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</row>
    <row r="8" spans="1:12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</row>
    <row r="9" spans="1:12" ht="12.75">
      <c r="A9" s="3" t="s">
        <v>31</v>
      </c>
      <c r="B9" s="9" t="s">
        <v>28</v>
      </c>
      <c r="C9" s="9" t="s">
        <v>28</v>
      </c>
      <c r="D9" s="9" t="s">
        <v>59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</row>
    <row r="10" spans="1:12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</row>
    <row r="11" spans="1:12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</row>
    <row r="12" spans="1:12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</row>
    <row r="13" spans="1:12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</row>
    <row r="14" spans="1:12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  <c r="K14" s="9" t="s">
        <v>28</v>
      </c>
      <c r="L14" s="9" t="s">
        <v>28</v>
      </c>
    </row>
    <row r="15" spans="1:12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</row>
    <row r="16" spans="1:12" ht="12.75">
      <c r="A16" s="3" t="s">
        <v>34</v>
      </c>
      <c r="B16" s="9" t="s">
        <v>59</v>
      </c>
      <c r="C16" s="9" t="s">
        <v>59</v>
      </c>
      <c r="D16" s="9" t="s">
        <v>28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28</v>
      </c>
    </row>
    <row r="17" spans="1:12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</row>
    <row r="18" spans="1:12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</row>
    <row r="19" spans="1:12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28</v>
      </c>
      <c r="K19" s="9" t="s">
        <v>28</v>
      </c>
      <c r="L19" s="9" t="s">
        <v>28</v>
      </c>
    </row>
    <row r="20" spans="1:12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</row>
    <row r="21" spans="1:12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  <c r="K21" s="9" t="s">
        <v>28</v>
      </c>
      <c r="L21" s="9" t="s">
        <v>28</v>
      </c>
    </row>
    <row r="22" spans="1:12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</row>
    <row r="23" spans="1:12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</row>
    <row r="24" spans="1:12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  <c r="K24" s="9" t="s">
        <v>28</v>
      </c>
      <c r="L24" s="9" t="s">
        <v>28</v>
      </c>
    </row>
    <row r="25" spans="1:12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</row>
    <row r="26" spans="1:12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</row>
    <row r="27" spans="1:12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</row>
    <row r="28" spans="1:12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  <c r="K28" s="9" t="s">
        <v>28</v>
      </c>
      <c r="L28" s="9" t="s">
        <v>28</v>
      </c>
    </row>
    <row r="29" spans="1:12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</row>
    <row r="30" spans="1:12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</row>
    <row r="31" spans="1:12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</row>
    <row r="32" spans="1:12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</row>
    <row r="33" spans="1:12" ht="12.75">
      <c r="A33" s="3" t="s">
        <v>46</v>
      </c>
      <c r="B33" s="9" t="s">
        <v>59</v>
      </c>
      <c r="C33" s="9" t="s">
        <v>59</v>
      </c>
      <c r="D33" s="9" t="s">
        <v>28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28</v>
      </c>
    </row>
    <row r="34" spans="1:12" ht="12.75">
      <c r="A34" s="3" t="s">
        <v>47</v>
      </c>
      <c r="B34" s="9" t="s">
        <v>59</v>
      </c>
      <c r="C34" s="9" t="s">
        <v>59</v>
      </c>
      <c r="D34" s="9" t="s">
        <v>28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</row>
    <row r="37" ht="12.75">
      <c r="A37" s="5" t="s">
        <v>96</v>
      </c>
    </row>
  </sheetData>
  <sheetProtection/>
  <mergeCells count="3">
    <mergeCell ref="A1:L1"/>
    <mergeCell ref="A2:C2"/>
    <mergeCell ref="A3:H3"/>
  </mergeCells>
  <hyperlinks>
    <hyperlink ref="A37" r:id="rId1" display="© Commonwealth of Australia 2011"/>
  </hyperlinks>
  <printOptions/>
  <pageMargins left="0.7875" right="0.7875" top="1.025" bottom="1.025" header="0.7875" footer="0.7875"/>
  <pageSetup fitToHeight="1" fitToWidth="1" horizontalDpi="300" verticalDpi="300" orientation="landscape" paperSize="9" scale="74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7" width="11.57421875" style="8" customWidth="1"/>
    <col min="8" max="8" width="12.7109375" style="8" customWidth="1"/>
    <col min="9" max="12" width="11.57421875" style="8" customWidth="1"/>
    <col min="13" max="15" width="11.57421875" style="0" customWidth="1"/>
    <col min="16" max="16" width="11.57421875" style="8" customWidth="1"/>
  </cols>
  <sheetData>
    <row r="1" spans="1:16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4" ht="22.5" customHeight="1">
      <c r="A2" s="26" t="s">
        <v>94</v>
      </c>
      <c r="B2" s="26"/>
      <c r="C2" s="26"/>
      <c r="D2" s="1"/>
    </row>
    <row r="3" spans="1:10" ht="12.75">
      <c r="A3" s="29" t="s">
        <v>95</v>
      </c>
      <c r="B3" s="29"/>
      <c r="C3" s="29"/>
      <c r="D3" s="29"/>
      <c r="E3" s="29"/>
      <c r="F3" s="29"/>
      <c r="G3" s="29"/>
      <c r="H3" s="29"/>
      <c r="I3" s="29"/>
      <c r="J3" s="29"/>
    </row>
    <row r="4" spans="1:15" ht="24" customHeight="1">
      <c r="A4" s="4" t="s">
        <v>51</v>
      </c>
      <c r="M4" s="8"/>
      <c r="N4" s="8"/>
      <c r="O4" s="15"/>
    </row>
    <row r="5" spans="1:16" ht="68.25" customHeight="1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 http://www.abs.gov.au/AUSSTATS/subscriber.nsf/LookupAttach/6250.0Data+Cubes-13.06.141/$File/62500DO001_201311.xls"," Characteristics of Recent Migrants 2013")</f>
        <v> Characteristics of Recent Migrants 2013</v>
      </c>
      <c r="E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F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G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H5" s="11" t="str">
        <f>HYPERLINK("http://www.abs.gov.au/ausstats/subscriber.nsf/LookupAttach/3415.0Data+Cubes-28.06.16142/$File/34150DS0088_2015_Education and Work_Migrants.xls","Education and Work 2015")</f>
        <v>Education and Work 2015</v>
      </c>
      <c r="I5" s="11" t="str">
        <f>HYPERLINK("http://www.abs.gov.au/ausstats/subscriber.nsf/LookupAttach/3415.0Data+Cubes-19.08.15141/$File/34150DS0086_2013_Education and Work_Migrants.xls","Education and Work 2013")</f>
        <v>Education and Work 2013</v>
      </c>
      <c r="J5" s="11" t="str">
        <f>HYPERLINK("http://www.abs.gov.au/ausstats/subscriber.nsf/LookupAttach/3415.0Data+Cubes-29.06.1125/$File/34150DS0051_2010_Education and Work_Migrants.xls","Education and Work 2010")</f>
        <v>Education and Work 2010</v>
      </c>
      <c r="K5" s="11" t="str">
        <f>HYPERLINK("http://www.abs.gov.au/ausstats/subscriber.nsf/LookupAttach/3415.0Data+Cubes-29.06.1126/$File/34150DS0034_2007_Educ and Work_Migrants.xls","Education and Work 2007")</f>
        <v>Education and Work 2007</v>
      </c>
      <c r="L5" s="11" t="str">
        <f>HYPERLINK("http://www.abs.gov.au/ausstats/subscriber.nsf/LookupAttach/3415.0Data+Cubes-29.06.1127/$File/34150DS0006_2006_SEW_Migrants.xls","Education and Work 2006")</f>
        <v>Education and Work 2006</v>
      </c>
      <c r="M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N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O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P5" s="11" t="str">
        <f>HYPERLINK("http://www.abs.gov.au/ausstats/subscriber.nsf/LookupAttach/4235.0Data+Cubes-22.06.164/$File/42350Do004_2015.xls","Qualifications and Work 2015")</f>
        <v>Qualifications and Work 2015</v>
      </c>
    </row>
    <row r="6" spans="1:16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</row>
    <row r="7" spans="1:16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59</v>
      </c>
      <c r="G7" s="9" t="s">
        <v>59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</row>
    <row r="8" spans="1:16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59</v>
      </c>
      <c r="G8" s="9" t="s">
        <v>59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</row>
    <row r="9" spans="1:16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</row>
    <row r="10" spans="1:16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</row>
    <row r="11" spans="1:16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</row>
    <row r="12" spans="1:16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</row>
    <row r="13" spans="1:16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59</v>
      </c>
      <c r="O13" s="9" t="s">
        <v>28</v>
      </c>
      <c r="P13" s="9" t="s">
        <v>28</v>
      </c>
    </row>
    <row r="14" spans="1:16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59</v>
      </c>
      <c r="N14" s="9" t="s">
        <v>59</v>
      </c>
      <c r="O14" s="9" t="s">
        <v>28</v>
      </c>
      <c r="P14" s="9" t="s">
        <v>28</v>
      </c>
    </row>
    <row r="15" spans="1:16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59</v>
      </c>
      <c r="N15" s="9" t="s">
        <v>59</v>
      </c>
      <c r="O15" s="9" t="s">
        <v>28</v>
      </c>
      <c r="P15" s="9" t="s">
        <v>28</v>
      </c>
    </row>
    <row r="16" spans="1:16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</row>
    <row r="17" spans="1:16" ht="12.75">
      <c r="A17" s="3" t="s">
        <v>35</v>
      </c>
      <c r="B17" s="9" t="s">
        <v>28</v>
      </c>
      <c r="C17" s="9" t="s">
        <v>28</v>
      </c>
      <c r="D17" s="9" t="s">
        <v>59</v>
      </c>
      <c r="E17" s="9" t="s">
        <v>59</v>
      </c>
      <c r="F17" s="9" t="s">
        <v>59</v>
      </c>
      <c r="G17" s="9" t="s">
        <v>59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59</v>
      </c>
      <c r="N17" s="9" t="s">
        <v>59</v>
      </c>
      <c r="O17" s="9" t="s">
        <v>59</v>
      </c>
      <c r="P17" s="9" t="s">
        <v>59</v>
      </c>
    </row>
    <row r="18" spans="1:16" ht="12.75">
      <c r="A18" s="3" t="s">
        <v>60</v>
      </c>
      <c r="B18" s="9" t="s">
        <v>28</v>
      </c>
      <c r="C18" s="9" t="s">
        <v>28</v>
      </c>
      <c r="D18" s="9" t="s">
        <v>59</v>
      </c>
      <c r="E18" s="9" t="s">
        <v>59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59</v>
      </c>
      <c r="P18" s="9" t="s">
        <v>59</v>
      </c>
    </row>
    <row r="19" spans="1:16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59</v>
      </c>
      <c r="N19" s="9" t="s">
        <v>59</v>
      </c>
      <c r="O19" s="9" t="s">
        <v>59</v>
      </c>
      <c r="P19" s="9" t="s">
        <v>59</v>
      </c>
    </row>
    <row r="20" spans="1:16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59</v>
      </c>
      <c r="G20" s="9" t="s">
        <v>59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59</v>
      </c>
      <c r="P20" s="9" t="s">
        <v>59</v>
      </c>
    </row>
    <row r="21" spans="1:16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59</v>
      </c>
      <c r="N21" s="9" t="s">
        <v>59</v>
      </c>
      <c r="O21" s="9" t="s">
        <v>28</v>
      </c>
      <c r="P21" s="9" t="s">
        <v>59</v>
      </c>
    </row>
    <row r="22" spans="1:16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59</v>
      </c>
      <c r="P22" s="9" t="s">
        <v>59</v>
      </c>
    </row>
    <row r="23" spans="1:16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59</v>
      </c>
      <c r="P23" s="9" t="s">
        <v>59</v>
      </c>
    </row>
    <row r="24" spans="1:16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59</v>
      </c>
      <c r="N24" s="9" t="s">
        <v>59</v>
      </c>
      <c r="O24" s="9" t="s">
        <v>59</v>
      </c>
      <c r="P24" s="9" t="s">
        <v>59</v>
      </c>
    </row>
    <row r="25" spans="1:16" ht="12.75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59</v>
      </c>
      <c r="F25" s="9" t="s">
        <v>28</v>
      </c>
      <c r="G25" s="9" t="s">
        <v>28</v>
      </c>
      <c r="H25" s="9" t="s">
        <v>59</v>
      </c>
      <c r="I25" s="9" t="s">
        <v>59</v>
      </c>
      <c r="J25" s="9" t="s">
        <v>28</v>
      </c>
      <c r="K25" s="9" t="s">
        <v>28</v>
      </c>
      <c r="L25" s="9" t="s">
        <v>28</v>
      </c>
      <c r="M25" s="9" t="s">
        <v>59</v>
      </c>
      <c r="N25" s="9" t="s">
        <v>28</v>
      </c>
      <c r="O25" s="9" t="s">
        <v>28</v>
      </c>
      <c r="P25" s="9" t="s">
        <v>59</v>
      </c>
    </row>
    <row r="26" spans="1:16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</row>
    <row r="27" spans="1:16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</row>
    <row r="28" spans="1:16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59</v>
      </c>
      <c r="N28" s="9" t="s">
        <v>59</v>
      </c>
      <c r="O28" s="9" t="s">
        <v>28</v>
      </c>
      <c r="P28" s="9" t="s">
        <v>59</v>
      </c>
    </row>
    <row r="29" spans="1:16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28</v>
      </c>
      <c r="G29" s="9" t="s">
        <v>28</v>
      </c>
      <c r="H29" s="9" t="s">
        <v>59</v>
      </c>
      <c r="I29" s="9" t="s">
        <v>59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</row>
    <row r="30" spans="1:16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59</v>
      </c>
      <c r="I30" s="9" t="s">
        <v>59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</row>
    <row r="31" spans="1:16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</row>
    <row r="32" spans="1:16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</row>
    <row r="33" spans="1:16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</row>
    <row r="34" spans="1:16" ht="12.75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59</v>
      </c>
      <c r="P34" s="9" t="s">
        <v>59</v>
      </c>
    </row>
    <row r="37" ht="12.75">
      <c r="A37" s="5" t="s">
        <v>96</v>
      </c>
    </row>
  </sheetData>
  <sheetProtection/>
  <mergeCells count="3">
    <mergeCell ref="A2:C2"/>
    <mergeCell ref="A3:J3"/>
    <mergeCell ref="A1:P1"/>
  </mergeCells>
  <hyperlinks>
    <hyperlink ref="A37" r:id="rId1" display="© Commonwealth of Australia 2011"/>
  </hyperlinks>
  <printOptions/>
  <pageMargins left="0.7875" right="0.7875" top="1.025" bottom="1.025" header="0.7875" footer="0.7875"/>
  <pageSetup fitToHeight="0" fitToWidth="1" horizontalDpi="300" verticalDpi="300" orientation="landscape" paperSize="9" scale="69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5" width="11.57421875" style="8" customWidth="1"/>
    <col min="6" max="7" width="12.57421875" style="8" customWidth="1"/>
    <col min="8" max="18" width="11.57421875" style="8" customWidth="1"/>
  </cols>
  <sheetData>
    <row r="1" spans="1:19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3" ht="22.5" customHeight="1">
      <c r="A2" s="26" t="s">
        <v>94</v>
      </c>
      <c r="B2" s="26"/>
      <c r="C2" s="26"/>
    </row>
    <row r="3" spans="1:8" ht="12.75">
      <c r="A3" s="29" t="s">
        <v>95</v>
      </c>
      <c r="B3" s="29"/>
      <c r="C3" s="29"/>
      <c r="D3" s="29"/>
      <c r="E3" s="29"/>
      <c r="F3" s="29"/>
      <c r="G3" s="29"/>
      <c r="H3" s="29"/>
    </row>
    <row r="4" spans="1:19" ht="24" customHeight="1">
      <c r="A4" s="4" t="s">
        <v>52</v>
      </c>
      <c r="F4" s="11"/>
      <c r="G4" s="11"/>
      <c r="S4" s="8"/>
    </row>
    <row r="5" spans="1:19" ht="43.5" customHeight="1">
      <c r="A5" s="6"/>
      <c r="B5" s="11" t="str">
        <f>HYPERLINK("http://www.abs.gov.au/ausstats/subscriber.nsf/LookupAttach/3415.0Data+Cubes-29.06.1115/$File/34150DS0023_2005_Child_Care_Migrants.xls","Child Care 2005")</f>
        <v>Child Care 2005</v>
      </c>
      <c r="C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1" t="str">
        <f>HYPERLINK("http://www.abs.gov.au/ausstats/subscriber.nsf/LookupAttach/3415.0Data+Cubes-29.06.1123/$File/34150DS0027_2007_Divorces_Migrants.xls","Divorces 2007")</f>
        <v>Divorces 2007</v>
      </c>
      <c r="F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1" t="str">
        <f>HYPERLINK("http://www.abs.gov.au/ausstats/subscriber.nsf/LookupAttach/3415.0Data+Cubes-19.08.15185/$File/41590do012.xls","General Social Survey 2014 Table 12")</f>
        <v>General Social Survey 2014 Table 12</v>
      </c>
      <c r="H5" s="11" t="str">
        <f>HYPERLINK("http://www.abs.gov.au/ausstats/subscriber.nsf/LookupAttach/3415.0Data+Cubes-29.11.11190/$File/34150DS0062_2010_GSS_migrants.xls","General Social Survey 2010")</f>
        <v>General Social Survey 2010</v>
      </c>
      <c r="I5" s="11" t="str">
        <f>HYPERLINK("http://www.abs.gov.au/ausstats/subscriber.nsf/LookupAttach/3415.0Data+Cubes-29.06.1132/$File/34150DS0007_2006_GSS_Migrants.xls","General Social Survey 2006")</f>
        <v>General Social Survey 2006</v>
      </c>
      <c r="J5" s="11" t="str">
        <f>HYPERLINK("http://www.abs.gov.au/ausstats/subscriber.nsf/LookupAttach/3415.0Data+Cubes-29.06.1133/$File/34150DS0008_2002_GSS_Migrants.xls","General Social Survey 2002")</f>
        <v>General Social Survey 2002</v>
      </c>
      <c r="K5" s="11" t="str">
        <f>HYPERLINK("http://www.abs.gov.au/ausstats/subscriber.nsf/LookupAttach/3415.0Data+Cubes-29.06.1142/$File/34150DS0029_2007_Marriages_Migrants.xls","Marriages 2007")</f>
        <v>Marriages 2007</v>
      </c>
      <c r="L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M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N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O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P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Q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R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S5" s="11" t="str">
        <f>HYPERLINK("http://www.abs.gov.au/ausstats/subscriber.nsf/LookupAttach/3415.0Data+Cubes-29.06.1153/$File/34150DS0037_2006_Volunteers_Migrants.xls","Voluntary Work 2006")</f>
        <v>Voluntary Work 2006</v>
      </c>
    </row>
    <row r="6" spans="1:1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</row>
    <row r="7" spans="1:1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</row>
    <row r="8" spans="1:1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</row>
    <row r="9" spans="1:1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</row>
    <row r="10" spans="1:1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</row>
    <row r="11" spans="1:1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</row>
    <row r="12" spans="1:1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</row>
    <row r="13" spans="1:1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</row>
    <row r="14" spans="1:19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59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</row>
    <row r="15" spans="1:1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</row>
    <row r="16" spans="1:19" ht="12.75">
      <c r="A16" s="3" t="s">
        <v>34</v>
      </c>
      <c r="B16" s="9" t="s">
        <v>28</v>
      </c>
      <c r="C16" s="9" t="s">
        <v>59</v>
      </c>
      <c r="D16" s="9" t="s">
        <v>59</v>
      </c>
      <c r="E16" s="9" t="s">
        <v>28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28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59</v>
      </c>
    </row>
    <row r="17" spans="1:1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59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</row>
    <row r="18" spans="1:1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</row>
    <row r="19" spans="1:19" ht="12.75">
      <c r="A19" s="3" t="s">
        <v>36</v>
      </c>
      <c r="B19" s="9" t="s">
        <v>28</v>
      </c>
      <c r="C19" s="9" t="s">
        <v>59</v>
      </c>
      <c r="D19" s="9" t="s">
        <v>28</v>
      </c>
      <c r="E19" s="9" t="s">
        <v>28</v>
      </c>
      <c r="F19" s="9" t="s">
        <v>28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59</v>
      </c>
    </row>
    <row r="20" spans="1:1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</row>
    <row r="21" spans="1:19" ht="12.75">
      <c r="A21" s="3" t="s">
        <v>38</v>
      </c>
      <c r="B21" s="9" t="s">
        <v>59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</row>
    <row r="22" spans="1:19" ht="12.75">
      <c r="A22" s="3" t="s">
        <v>39</v>
      </c>
      <c r="B22" s="9" t="s">
        <v>59</v>
      </c>
      <c r="C22" s="9" t="s">
        <v>59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</row>
    <row r="23" spans="1:1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</row>
    <row r="24" spans="1:19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59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</row>
    <row r="25" spans="1:1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59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</row>
    <row r="26" spans="1:1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</row>
    <row r="27" spans="1:1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</row>
    <row r="28" spans="1:19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59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</row>
    <row r="29" spans="1:1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59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</row>
    <row r="30" spans="1:1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</row>
    <row r="31" spans="1:1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</row>
    <row r="32" spans="1:19" ht="12.75">
      <c r="A32" s="3" t="s">
        <v>45</v>
      </c>
      <c r="B32" s="9" t="s">
        <v>28</v>
      </c>
      <c r="C32" s="9" t="s">
        <v>59</v>
      </c>
      <c r="D32" s="9" t="s">
        <v>59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59</v>
      </c>
    </row>
    <row r="33" spans="1:19" ht="12.75">
      <c r="A33" s="3" t="s">
        <v>46</v>
      </c>
      <c r="B33" s="9" t="s">
        <v>28</v>
      </c>
      <c r="C33" s="9" t="s">
        <v>59</v>
      </c>
      <c r="D33" s="9" t="s">
        <v>59</v>
      </c>
      <c r="E33" s="9" t="s">
        <v>28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59</v>
      </c>
    </row>
    <row r="34" spans="1:19" ht="12.75">
      <c r="A34" s="3" t="s">
        <v>47</v>
      </c>
      <c r="B34" s="9" t="s">
        <v>28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59</v>
      </c>
    </row>
    <row r="37" ht="12.75">
      <c r="A37" s="5" t="s">
        <v>96</v>
      </c>
    </row>
  </sheetData>
  <sheetProtection/>
  <mergeCells count="3">
    <mergeCell ref="A1:S1"/>
    <mergeCell ref="A2:C2"/>
    <mergeCell ref="A3:H3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geOrder="overThenDown" paperSize="9" scale="78" r:id="rId3"/>
  <headerFooter alignWithMargins="0">
    <oddHeader>&amp;C&amp;A</oddHeader>
    <oddFooter>&amp;CPage &amp;P</oddFooter>
  </headerFooter>
  <colBreaks count="1" manualBreakCount="1">
    <brk id="9" max="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4" sqref="A4"/>
    </sheetView>
  </sheetViews>
  <sheetFormatPr defaultColWidth="11.57421875" defaultRowHeight="12.75"/>
  <cols>
    <col min="1" max="1" width="38.8515625" style="0" customWidth="1"/>
    <col min="2" max="15" width="11.57421875" style="8" customWidth="1"/>
    <col min="16" max="16" width="12.28125" style="8" customWidth="1"/>
  </cols>
  <sheetData>
    <row r="1" spans="1:17" ht="67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" ht="22.5" customHeight="1">
      <c r="A2" s="26" t="s">
        <v>94</v>
      </c>
      <c r="B2" s="26"/>
      <c r="C2" s="26"/>
    </row>
    <row r="3" spans="1:7" ht="12.75">
      <c r="A3" s="29" t="s">
        <v>95</v>
      </c>
      <c r="B3" s="29"/>
      <c r="C3" s="29"/>
      <c r="D3" s="29"/>
      <c r="E3" s="29"/>
      <c r="F3" s="29"/>
      <c r="G3" s="29"/>
    </row>
    <row r="4" spans="1:17" ht="24" customHeight="1">
      <c r="A4" s="4" t="s">
        <v>53</v>
      </c>
      <c r="Q4" s="8"/>
    </row>
    <row r="5" spans="1:17" ht="64.5" customHeight="1">
      <c r="A5" s="6"/>
      <c r="B5" s="11" t="str">
        <f>HYPERLINK("http://www.abs.gov.au/ausstats/subscriber.nsf/LookupAttach/3415.0Data+Cubes-26.07.1250/$File/34150DS0074_2010_Causes of Death_Migrants.xls","Causes of Death 2010")</f>
        <v>Causes of Death 2010</v>
      </c>
      <c r="C5" s="11" t="str">
        <f>HYPERLINK("http://www.abs.gov.au/ausstats/subscriber.nsf/LookupAttach/3415.0Data+Cubes-29.11.1150/$File/34150DS0063_2009_Causes of Death_Migrants.xls","Causes of Death 2009")</f>
        <v>Causes of Death 2009</v>
      </c>
      <c r="D5" s="11" t="str">
        <f>HYPERLINK("http://www.abs.gov.au/ausstats/subscriber.nsf/LookupAttach/3415.0Data+Cubes-29.06.119/$File/34150DS0047_2008_Causes of Death_Migrants.xls","Causes of Death 2008")</f>
        <v>Causes of Death 2008</v>
      </c>
      <c r="E5" s="11" t="str">
        <f>HYPERLINK("http://www.abs.gov.au/ausstats/subscriber.nsf/LookupAttach/3415.0Data+Cubes-29.06.1110/$File/34150DS0046_2007_Causes of Death_Migrants.xls","Causes of Death 2007")</f>
        <v>Causes of Death 2007</v>
      </c>
      <c r="F5" s="11" t="str">
        <f>HYPERLINK("http://www.abs.gov.au/ausstats/subscriber.nsf/LookupAttach/3415.0Data+Cubes-29.06.1111/$File/34150DS0022_2006_Causes of Death_Migrants.xls","Causes of Death 2006")</f>
        <v>Causes of Death 2006</v>
      </c>
      <c r="G5" s="11" t="str">
        <f>HYPERLINK("http://www.abs.gov.au/ausstats/subscriber.nsf/LookupAttach/3415.0Data+Cubes-29.06.1112/$File/34150DS002_2005_COD_Migrants.xls","Causes of Death 2005")</f>
        <v>Causes of Death 2005</v>
      </c>
      <c r="H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I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J5" s="11" t="s">
        <v>80</v>
      </c>
      <c r="K5" s="11" t="s">
        <v>81</v>
      </c>
      <c r="L5" s="11" t="s">
        <v>82</v>
      </c>
      <c r="M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N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O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P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Q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</row>
    <row r="6" spans="1:17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</row>
    <row r="7" spans="1:17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</row>
    <row r="8" spans="1:17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9" spans="1:17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0" spans="1:17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</row>
    <row r="11" spans="1:17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</row>
    <row r="12" spans="1:17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</row>
    <row r="13" spans="1:17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59</v>
      </c>
      <c r="O13" s="9" t="s">
        <v>28</v>
      </c>
      <c r="P13" s="9" t="s">
        <v>59</v>
      </c>
      <c r="Q13" s="9" t="s">
        <v>28</v>
      </c>
    </row>
    <row r="14" spans="1:17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59</v>
      </c>
      <c r="K14" s="9" t="s">
        <v>59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</row>
    <row r="15" spans="1:17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</row>
    <row r="16" spans="1:17" ht="12.75">
      <c r="A16" s="3" t="s">
        <v>34</v>
      </c>
      <c r="B16" s="9" t="s">
        <v>28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28</v>
      </c>
      <c r="N16" s="9" t="s">
        <v>59</v>
      </c>
      <c r="O16" s="9" t="s">
        <v>28</v>
      </c>
      <c r="P16" s="9" t="s">
        <v>59</v>
      </c>
      <c r="Q16" s="9" t="s">
        <v>59</v>
      </c>
    </row>
    <row r="17" spans="1:17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59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</row>
    <row r="18" spans="1:17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</row>
    <row r="19" spans="1:17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59</v>
      </c>
      <c r="I19" s="9" t="s">
        <v>28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59</v>
      </c>
      <c r="Q19" s="9" t="s">
        <v>28</v>
      </c>
    </row>
    <row r="20" spans="1:17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</row>
    <row r="21" spans="1:17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59</v>
      </c>
      <c r="Q21" s="9" t="s">
        <v>28</v>
      </c>
    </row>
    <row r="22" spans="1:17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59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</row>
    <row r="23" spans="1:17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</row>
    <row r="24" spans="1:17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59</v>
      </c>
      <c r="K24" s="9" t="s">
        <v>59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</row>
    <row r="25" spans="1:17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59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</row>
    <row r="26" spans="1:17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</row>
    <row r="27" spans="1:17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</row>
    <row r="28" spans="1:17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59</v>
      </c>
      <c r="K28" s="9" t="s">
        <v>59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</row>
    <row r="29" spans="1:17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59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</row>
    <row r="30" spans="1:17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</row>
    <row r="31" spans="1:17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</row>
    <row r="32" spans="1:17" ht="12.75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28</v>
      </c>
      <c r="N32" s="9" t="s">
        <v>59</v>
      </c>
      <c r="O32" s="9" t="s">
        <v>28</v>
      </c>
      <c r="P32" s="9" t="s">
        <v>59</v>
      </c>
      <c r="Q32" s="9" t="s">
        <v>59</v>
      </c>
    </row>
    <row r="33" spans="1:17" ht="12.75">
      <c r="A33" s="3" t="s">
        <v>46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28</v>
      </c>
      <c r="N33" s="9" t="s">
        <v>59</v>
      </c>
      <c r="O33" s="9" t="s">
        <v>28</v>
      </c>
      <c r="P33" s="9" t="s">
        <v>59</v>
      </c>
      <c r="Q33" s="9" t="s">
        <v>59</v>
      </c>
    </row>
    <row r="34" spans="1:17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28</v>
      </c>
      <c r="N34" s="9" t="s">
        <v>59</v>
      </c>
      <c r="O34" s="9" t="s">
        <v>28</v>
      </c>
      <c r="P34" s="9" t="s">
        <v>59</v>
      </c>
      <c r="Q34" s="9" t="s">
        <v>59</v>
      </c>
    </row>
    <row r="37" ht="12.75">
      <c r="A37" s="5" t="s">
        <v>96</v>
      </c>
    </row>
  </sheetData>
  <sheetProtection/>
  <mergeCells count="3">
    <mergeCell ref="A1:Q1"/>
    <mergeCell ref="A2:C2"/>
    <mergeCell ref="A3:G3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5" r:id="rId3"/>
  <headerFooter alignWithMargins="0">
    <oddHeader>&amp;C&amp;A</oddHeader>
    <oddFooter>&amp;CPage &amp;P</oddFooter>
  </headerFooter>
  <colBreaks count="1" manualBreakCount="1">
    <brk id="9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Hargreaves</dc:creator>
  <cp:keywords/>
  <dc:description/>
  <cp:lastModifiedBy>ABS</cp:lastModifiedBy>
  <cp:lastPrinted>2015-08-13T00:20:02Z</cp:lastPrinted>
  <dcterms:created xsi:type="dcterms:W3CDTF">2011-05-30T08:00:50Z</dcterms:created>
  <dcterms:modified xsi:type="dcterms:W3CDTF">2016-06-27T00:22:04Z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